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defaultThemeVersion="124226"/>
  <bookViews>
    <workbookView xWindow="-120" yWindow="-120" windowWidth="29040" windowHeight="15840"/>
  </bookViews>
  <sheets>
    <sheet name="Krycí list" sheetId="1" r:id="rId1"/>
    <sheet name="VzorPolozky" sheetId="10" state="hidden" r:id="rId2"/>
    <sheet name="D1.4" sheetId="12" r:id="rId3"/>
    <sheet name="MAR" sheetId="13" r:id="rId4"/>
    <sheet name="Pokyny pro vyplnění" sheetId="11" r:id="rId5"/>
  </sheets>
  <externalReferences>
    <externalReference r:id="rId6"/>
  </externalReferences>
  <definedNames>
    <definedName name="CelkemDPHVypocet" localSheetId="0">'Krycí list'!$H$40</definedName>
    <definedName name="CenaCelkem">'Krycí list'!$G$29</definedName>
    <definedName name="CenaCelkemBezDPH">'Krycí list'!$G$28</definedName>
    <definedName name="CenaCelkemVypocet" localSheetId="0">'Krycí list'!$I$40</definedName>
    <definedName name="cisloobjektu">'Krycí list'!$C$3</definedName>
    <definedName name="CisloRozpoctu">'[1]Krycí list'!$C$2</definedName>
    <definedName name="CisloStavby" localSheetId="0">'Krycí list'!$C$2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0">'Krycí list'!$I$12</definedName>
    <definedName name="dmisto">'Krycí list'!$D$13:$G$13</definedName>
    <definedName name="DPHSni">'Krycí list'!$G$24</definedName>
    <definedName name="DPHZakl">'Krycí list'!$G$26</definedName>
    <definedName name="dpsc" localSheetId="0">'Krycí list'!$C$13</definedName>
    <definedName name="IČO" localSheetId="0">'Krycí list'!$I$11</definedName>
    <definedName name="Mena">'Krycí list'!$J$29</definedName>
    <definedName name="MistoStavby">'Krycí list'!$D$4</definedName>
    <definedName name="nazevobjektu">'Krycí list'!$D$3</definedName>
    <definedName name="NazevRozpoctu">'[1]Krycí list'!$D$2</definedName>
    <definedName name="NazevStavby" localSheetId="0">'Krycí list'!$D$2</definedName>
    <definedName name="nazevstavby">'[1]Krycí list'!$C$7</definedName>
    <definedName name="NazevStavebnihoRozpoctu">'Krycí list'!$E$4</definedName>
    <definedName name="oadresa">'Krycí list'!$D$6</definedName>
    <definedName name="Objednatel" localSheetId="0">'Krycí list'!$D$5</definedName>
    <definedName name="Objekt" localSheetId="0">'Krycí list'!$B$38</definedName>
    <definedName name="_xlnm.Print_Area" localSheetId="2">D1.4!$A$1:$U$157</definedName>
    <definedName name="_xlnm.Print_Area" localSheetId="0">'Krycí list'!$A$1:$J$69</definedName>
    <definedName name="_xlnm.Print_Area" localSheetId="3">MAR!$A$1:$M$103</definedName>
    <definedName name="odic" localSheetId="0">'Krycí list'!$I$6</definedName>
    <definedName name="oico" localSheetId="0">'Krycí list'!$I$5</definedName>
    <definedName name="omisto" localSheetId="0">'Krycí list'!$D$7</definedName>
    <definedName name="onazev" localSheetId="0">'Krycí list'!$D$6</definedName>
    <definedName name="opsc" localSheetId="0">'Krycí list'!$C$7</definedName>
    <definedName name="padresa">'Krycí list'!$D$9</definedName>
    <definedName name="pdic">'Krycí list'!$I$9</definedName>
    <definedName name="pico">'Krycí list'!$I$8</definedName>
    <definedName name="pmisto">'Krycí list'!$D$10</definedName>
    <definedName name="PocetMJ">#REF!</definedName>
    <definedName name="PoptavkaID">'Krycí list'!$A$1</definedName>
    <definedName name="pPSC">'Krycí list'!$C$10</definedName>
    <definedName name="Projektant">'Krycí list'!$D$8</definedName>
    <definedName name="SazbaDPH1" localSheetId="0">'Krycí list'!$E$23</definedName>
    <definedName name="SazbaDPH1">'[1]Krycí list'!$C$30</definedName>
    <definedName name="SazbaDPH2" localSheetId="0">'Krycí list'!$E$25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0" hidden="1">'Krycí list'!$A:$A</definedName>
    <definedName name="Z_B7E7C763_C459_487D_8ABA_5CFDDFBD5A84_.wvu.PrintArea" localSheetId="0" hidden="1">'Krycí list'!$B$1:$J$36</definedName>
    <definedName name="ZakladDPHSni">'Krycí list'!$G$23</definedName>
    <definedName name="ZakladDPHSniVypocet" localSheetId="0">'Krycí list'!$F$40</definedName>
    <definedName name="ZakladDPHZakl">'Krycí list'!$G$25</definedName>
    <definedName name="ZakladDPHZaklVypocet" localSheetId="0">'Krycí list'!$G$40</definedName>
    <definedName name="Zaokrouhleni">'Krycí list'!$G$27</definedName>
    <definedName name="Zhotovitel">'Krycí list'!$D$11:$G$11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"/>
  <c r="AD94" i="13"/>
  <c r="AC94"/>
  <c r="U92"/>
  <c r="Q92"/>
  <c r="Q90" s="1"/>
  <c r="O92"/>
  <c r="K92"/>
  <c r="I92"/>
  <c r="I90" s="1"/>
  <c r="G92"/>
  <c r="M92" s="1"/>
  <c r="U91"/>
  <c r="Q91"/>
  <c r="O91"/>
  <c r="O90" s="1"/>
  <c r="M91"/>
  <c r="M90" s="1"/>
  <c r="K91"/>
  <c r="I91"/>
  <c r="G91"/>
  <c r="G90" s="1"/>
  <c r="U90"/>
  <c r="K90"/>
  <c r="U89"/>
  <c r="Q89"/>
  <c r="O89"/>
  <c r="M89"/>
  <c r="K89"/>
  <c r="I89"/>
  <c r="G89"/>
  <c r="U88"/>
  <c r="Q88"/>
  <c r="O88"/>
  <c r="K88"/>
  <c r="I88"/>
  <c r="G88"/>
  <c r="M88" s="1"/>
  <c r="U87"/>
  <c r="Q87"/>
  <c r="O87"/>
  <c r="M87"/>
  <c r="K87"/>
  <c r="I87"/>
  <c r="G87"/>
  <c r="U86"/>
  <c r="Q86"/>
  <c r="O86"/>
  <c r="M86"/>
  <c r="K86"/>
  <c r="I86"/>
  <c r="G86"/>
  <c r="U85"/>
  <c r="Q85"/>
  <c r="O85"/>
  <c r="M85"/>
  <c r="K85"/>
  <c r="I85"/>
  <c r="G85"/>
  <c r="U84"/>
  <c r="Q84"/>
  <c r="O84"/>
  <c r="K84"/>
  <c r="I84"/>
  <c r="G84"/>
  <c r="M84" s="1"/>
  <c r="U83"/>
  <c r="Q83"/>
  <c r="O83"/>
  <c r="M83"/>
  <c r="K83"/>
  <c r="I83"/>
  <c r="G83"/>
  <c r="U82"/>
  <c r="Q82"/>
  <c r="O82"/>
  <c r="M82"/>
  <c r="K82"/>
  <c r="I82"/>
  <c r="G82"/>
  <c r="U81"/>
  <c r="Q81"/>
  <c r="O81"/>
  <c r="M81"/>
  <c r="K81"/>
  <c r="I81"/>
  <c r="G81"/>
  <c r="U80"/>
  <c r="Q80"/>
  <c r="O80"/>
  <c r="K80"/>
  <c r="I80"/>
  <c r="G80"/>
  <c r="M80" s="1"/>
  <c r="U79"/>
  <c r="Q79"/>
  <c r="O79"/>
  <c r="M79"/>
  <c r="K79"/>
  <c r="I79"/>
  <c r="G79"/>
  <c r="U78"/>
  <c r="Q78"/>
  <c r="O78"/>
  <c r="M78"/>
  <c r="K78"/>
  <c r="I78"/>
  <c r="G78"/>
  <c r="U77"/>
  <c r="Q77"/>
  <c r="O77"/>
  <c r="M77"/>
  <c r="K77"/>
  <c r="I77"/>
  <c r="G77"/>
  <c r="U76"/>
  <c r="Q76"/>
  <c r="O76"/>
  <c r="K76"/>
  <c r="I76"/>
  <c r="G76"/>
  <c r="M76" s="1"/>
  <c r="U75"/>
  <c r="Q75"/>
  <c r="O75"/>
  <c r="M75"/>
  <c r="K75"/>
  <c r="I75"/>
  <c r="G75"/>
  <c r="U74"/>
  <c r="Q74"/>
  <c r="O74"/>
  <c r="M74"/>
  <c r="K74"/>
  <c r="I74"/>
  <c r="G74"/>
  <c r="U73"/>
  <c r="Q73"/>
  <c r="O73"/>
  <c r="M73"/>
  <c r="K73"/>
  <c r="I73"/>
  <c r="G73"/>
  <c r="U72"/>
  <c r="Q72"/>
  <c r="O72"/>
  <c r="K72"/>
  <c r="I72"/>
  <c r="G72"/>
  <c r="G70" s="1"/>
  <c r="U71"/>
  <c r="Q71"/>
  <c r="Q70" s="1"/>
  <c r="O71"/>
  <c r="O70" s="1"/>
  <c r="M71"/>
  <c r="K71"/>
  <c r="I71"/>
  <c r="I70" s="1"/>
  <c r="G71"/>
  <c r="U70"/>
  <c r="K70"/>
  <c r="U69"/>
  <c r="Q69"/>
  <c r="O69"/>
  <c r="M69"/>
  <c r="K69"/>
  <c r="I69"/>
  <c r="G69"/>
  <c r="U68"/>
  <c r="Q68"/>
  <c r="O68"/>
  <c r="K68"/>
  <c r="I68"/>
  <c r="G68"/>
  <c r="M68" s="1"/>
  <c r="U67"/>
  <c r="Q67"/>
  <c r="O67"/>
  <c r="M67"/>
  <c r="K67"/>
  <c r="I67"/>
  <c r="G67"/>
  <c r="U66"/>
  <c r="U65" s="1"/>
  <c r="Q66"/>
  <c r="O66"/>
  <c r="O65" s="1"/>
  <c r="K66"/>
  <c r="K65" s="1"/>
  <c r="I66"/>
  <c r="G66"/>
  <c r="G65" s="1"/>
  <c r="Q65"/>
  <c r="I65"/>
  <c r="U64"/>
  <c r="Q64"/>
  <c r="O64"/>
  <c r="K64"/>
  <c r="I64"/>
  <c r="G64"/>
  <c r="M64" s="1"/>
  <c r="BA63"/>
  <c r="U62"/>
  <c r="Q62"/>
  <c r="O62"/>
  <c r="K62"/>
  <c r="I62"/>
  <c r="G62"/>
  <c r="M62" s="1"/>
  <c r="U61"/>
  <c r="Q61"/>
  <c r="O61"/>
  <c r="M61"/>
  <c r="K61"/>
  <c r="I61"/>
  <c r="G61"/>
  <c r="U60"/>
  <c r="Q60"/>
  <c r="O60"/>
  <c r="K60"/>
  <c r="I60"/>
  <c r="G60"/>
  <c r="M60" s="1"/>
  <c r="U59"/>
  <c r="Q59"/>
  <c r="O59"/>
  <c r="K59"/>
  <c r="I59"/>
  <c r="G59"/>
  <c r="M59" s="1"/>
  <c r="U58"/>
  <c r="Q58"/>
  <c r="O58"/>
  <c r="K58"/>
  <c r="I58"/>
  <c r="G58"/>
  <c r="M58" s="1"/>
  <c r="U57"/>
  <c r="Q57"/>
  <c r="O57"/>
  <c r="M57"/>
  <c r="K57"/>
  <c r="I57"/>
  <c r="G57"/>
  <c r="U56"/>
  <c r="Q56"/>
  <c r="O56"/>
  <c r="K56"/>
  <c r="I56"/>
  <c r="G56"/>
  <c r="M56" s="1"/>
  <c r="U55"/>
  <c r="Q55"/>
  <c r="Q53" s="1"/>
  <c r="O55"/>
  <c r="K55"/>
  <c r="I55"/>
  <c r="I53" s="1"/>
  <c r="G55"/>
  <c r="M55" s="1"/>
  <c r="U54"/>
  <c r="Q54"/>
  <c r="O54"/>
  <c r="O53" s="1"/>
  <c r="K54"/>
  <c r="I54"/>
  <c r="G54"/>
  <c r="M54" s="1"/>
  <c r="M53" s="1"/>
  <c r="U53"/>
  <c r="K53"/>
  <c r="G53"/>
  <c r="U52"/>
  <c r="Q52"/>
  <c r="O52"/>
  <c r="M52"/>
  <c r="K52"/>
  <c r="I52"/>
  <c r="G52"/>
  <c r="U51"/>
  <c r="Q51"/>
  <c r="O51"/>
  <c r="K51"/>
  <c r="I51"/>
  <c r="G51"/>
  <c r="M51" s="1"/>
  <c r="U50"/>
  <c r="Q50"/>
  <c r="O50"/>
  <c r="K50"/>
  <c r="I50"/>
  <c r="G50"/>
  <c r="M50" s="1"/>
  <c r="U49"/>
  <c r="Q49"/>
  <c r="O49"/>
  <c r="K49"/>
  <c r="I49"/>
  <c r="G49"/>
  <c r="M49" s="1"/>
  <c r="U48"/>
  <c r="Q48"/>
  <c r="O48"/>
  <c r="M48"/>
  <c r="K48"/>
  <c r="I48"/>
  <c r="G48"/>
  <c r="U47"/>
  <c r="Q47"/>
  <c r="O47"/>
  <c r="K47"/>
  <c r="I47"/>
  <c r="G47"/>
  <c r="M47" s="1"/>
  <c r="U46"/>
  <c r="Q46"/>
  <c r="O46"/>
  <c r="K46"/>
  <c r="I46"/>
  <c r="G46"/>
  <c r="M46" s="1"/>
  <c r="U45"/>
  <c r="Q45"/>
  <c r="O45"/>
  <c r="O42" s="1"/>
  <c r="K45"/>
  <c r="I45"/>
  <c r="G45"/>
  <c r="M45" s="1"/>
  <c r="U44"/>
  <c r="Q44"/>
  <c r="O44"/>
  <c r="M44"/>
  <c r="K44"/>
  <c r="I44"/>
  <c r="G44"/>
  <c r="U43"/>
  <c r="U42" s="1"/>
  <c r="Q43"/>
  <c r="O43"/>
  <c r="K43"/>
  <c r="K42" s="1"/>
  <c r="I43"/>
  <c r="G43"/>
  <c r="M43" s="1"/>
  <c r="Q42"/>
  <c r="I42"/>
  <c r="G42"/>
  <c r="U41"/>
  <c r="Q41"/>
  <c r="O41"/>
  <c r="M41"/>
  <c r="K41"/>
  <c r="I41"/>
  <c r="G41"/>
  <c r="U40"/>
  <c r="Q40"/>
  <c r="O40"/>
  <c r="M40"/>
  <c r="K40"/>
  <c r="I40"/>
  <c r="G40"/>
  <c r="U39"/>
  <c r="Q39"/>
  <c r="O39"/>
  <c r="K39"/>
  <c r="I39"/>
  <c r="G39"/>
  <c r="M39" s="1"/>
  <c r="U38"/>
  <c r="Q38"/>
  <c r="O38"/>
  <c r="K38"/>
  <c r="I38"/>
  <c r="G38"/>
  <c r="M38" s="1"/>
  <c r="U37"/>
  <c r="Q37"/>
  <c r="O37"/>
  <c r="M37"/>
  <c r="K37"/>
  <c r="I37"/>
  <c r="G37"/>
  <c r="BA36"/>
  <c r="U35"/>
  <c r="Q35"/>
  <c r="O35"/>
  <c r="M35"/>
  <c r="K35"/>
  <c r="I35"/>
  <c r="G35"/>
  <c r="U34"/>
  <c r="Q34"/>
  <c r="O34"/>
  <c r="M34"/>
  <c r="K34"/>
  <c r="I34"/>
  <c r="G34"/>
  <c r="U33"/>
  <c r="Q33"/>
  <c r="O33"/>
  <c r="K33"/>
  <c r="I33"/>
  <c r="G33"/>
  <c r="M33" s="1"/>
  <c r="U32"/>
  <c r="Q32"/>
  <c r="O32"/>
  <c r="K32"/>
  <c r="I32"/>
  <c r="G32"/>
  <c r="M32" s="1"/>
  <c r="U31"/>
  <c r="Q31"/>
  <c r="O31"/>
  <c r="M31"/>
  <c r="K31"/>
  <c r="I31"/>
  <c r="G31"/>
  <c r="U30"/>
  <c r="Q30"/>
  <c r="O30"/>
  <c r="M30"/>
  <c r="K30"/>
  <c r="I30"/>
  <c r="G30"/>
  <c r="U29"/>
  <c r="Q29"/>
  <c r="O29"/>
  <c r="K29"/>
  <c r="I29"/>
  <c r="G29"/>
  <c r="M29" s="1"/>
  <c r="U28"/>
  <c r="Q28"/>
  <c r="O28"/>
  <c r="K28"/>
  <c r="I28"/>
  <c r="G28"/>
  <c r="M28" s="1"/>
  <c r="U27"/>
  <c r="Q27"/>
  <c r="O27"/>
  <c r="M27"/>
  <c r="K27"/>
  <c r="I27"/>
  <c r="G27"/>
  <c r="U26"/>
  <c r="Q26"/>
  <c r="O26"/>
  <c r="M26"/>
  <c r="K26"/>
  <c r="I26"/>
  <c r="G26"/>
  <c r="U25"/>
  <c r="Q25"/>
  <c r="O25"/>
  <c r="K25"/>
  <c r="I25"/>
  <c r="G25"/>
  <c r="M25" s="1"/>
  <c r="U24"/>
  <c r="Q24"/>
  <c r="O24"/>
  <c r="K24"/>
  <c r="I24"/>
  <c r="G24"/>
  <c r="M24" s="1"/>
  <c r="U23"/>
  <c r="Q23"/>
  <c r="O23"/>
  <c r="M23"/>
  <c r="K23"/>
  <c r="I23"/>
  <c r="G23"/>
  <c r="U22"/>
  <c r="Q22"/>
  <c r="O22"/>
  <c r="M22"/>
  <c r="K22"/>
  <c r="I22"/>
  <c r="G22"/>
  <c r="U21"/>
  <c r="Q21"/>
  <c r="O21"/>
  <c r="K21"/>
  <c r="I21"/>
  <c r="G21"/>
  <c r="M21" s="1"/>
  <c r="U20"/>
  <c r="Q20"/>
  <c r="O20"/>
  <c r="K20"/>
  <c r="I20"/>
  <c r="G20"/>
  <c r="M20" s="1"/>
  <c r="U19"/>
  <c r="Q19"/>
  <c r="O19"/>
  <c r="M19"/>
  <c r="K19"/>
  <c r="I19"/>
  <c r="G19"/>
  <c r="U18"/>
  <c r="Q18"/>
  <c r="O18"/>
  <c r="M18"/>
  <c r="K18"/>
  <c r="I18"/>
  <c r="G18"/>
  <c r="U17"/>
  <c r="Q17"/>
  <c r="O17"/>
  <c r="K17"/>
  <c r="I17"/>
  <c r="G17"/>
  <c r="M17" s="1"/>
  <c r="U16"/>
  <c r="Q16"/>
  <c r="O16"/>
  <c r="K16"/>
  <c r="I16"/>
  <c r="G16"/>
  <c r="M16" s="1"/>
  <c r="U15"/>
  <c r="Q15"/>
  <c r="O15"/>
  <c r="M15"/>
  <c r="K15"/>
  <c r="I15"/>
  <c r="G15"/>
  <c r="BA14"/>
  <c r="U13"/>
  <c r="Q13"/>
  <c r="O13"/>
  <c r="M13"/>
  <c r="K13"/>
  <c r="I13"/>
  <c r="G13"/>
  <c r="U12"/>
  <c r="U8" s="1"/>
  <c r="Q12"/>
  <c r="O12"/>
  <c r="M12"/>
  <c r="K12"/>
  <c r="K8" s="1"/>
  <c r="I12"/>
  <c r="G12"/>
  <c r="U11"/>
  <c r="Q11"/>
  <c r="O11"/>
  <c r="K11"/>
  <c r="I11"/>
  <c r="G11"/>
  <c r="M11" s="1"/>
  <c r="BA10"/>
  <c r="U9"/>
  <c r="Q9"/>
  <c r="Q8" s="1"/>
  <c r="O9"/>
  <c r="M9"/>
  <c r="K9"/>
  <c r="I9"/>
  <c r="I8" s="1"/>
  <c r="G9"/>
  <c r="O8"/>
  <c r="G8"/>
  <c r="G94" l="1"/>
  <c r="I68" i="1" s="1"/>
  <c r="I18" s="1"/>
  <c r="M8" i="13"/>
  <c r="M42"/>
  <c r="M66"/>
  <c r="M65" s="1"/>
  <c r="M72"/>
  <c r="M70" s="1"/>
  <c r="AC147" i="12" l="1"/>
  <c r="F39" i="1" s="1"/>
  <c r="AD147" i="12"/>
  <c r="G39" i="1" s="1"/>
  <c r="G9" i="12"/>
  <c r="M9" s="1"/>
  <c r="I9"/>
  <c r="K9"/>
  <c r="O9"/>
  <c r="Q9"/>
  <c r="U9"/>
  <c r="G10"/>
  <c r="I10"/>
  <c r="K10"/>
  <c r="O10"/>
  <c r="O8" s="1"/>
  <c r="Q10"/>
  <c r="U10"/>
  <c r="U8" s="1"/>
  <c r="G12"/>
  <c r="G11" s="1"/>
  <c r="I50" i="1" s="1"/>
  <c r="I12" i="12"/>
  <c r="I11" s="1"/>
  <c r="K12"/>
  <c r="K11" s="1"/>
  <c r="O12"/>
  <c r="O11" s="1"/>
  <c r="Q12"/>
  <c r="Q11" s="1"/>
  <c r="U12"/>
  <c r="U11" s="1"/>
  <c r="G14"/>
  <c r="G13" s="1"/>
  <c r="I51" i="1" s="1"/>
  <c r="I14" i="12"/>
  <c r="I13" s="1"/>
  <c r="K14"/>
  <c r="K13" s="1"/>
  <c r="O14"/>
  <c r="O13" s="1"/>
  <c r="Q14"/>
  <c r="Q13" s="1"/>
  <c r="U14"/>
  <c r="U13" s="1"/>
  <c r="G16"/>
  <c r="G15" s="1"/>
  <c r="I52" i="1" s="1"/>
  <c r="I16" i="12"/>
  <c r="I15" s="1"/>
  <c r="K16"/>
  <c r="K15" s="1"/>
  <c r="O16"/>
  <c r="O15" s="1"/>
  <c r="Q16"/>
  <c r="Q15" s="1"/>
  <c r="U16"/>
  <c r="U15" s="1"/>
  <c r="G18"/>
  <c r="G17" s="1"/>
  <c r="I53" i="1" s="1"/>
  <c r="I18" i="12"/>
  <c r="I17" s="1"/>
  <c r="K18"/>
  <c r="K17" s="1"/>
  <c r="O18"/>
  <c r="O17" s="1"/>
  <c r="Q18"/>
  <c r="Q17" s="1"/>
  <c r="U18"/>
  <c r="U17" s="1"/>
  <c r="G20"/>
  <c r="M20" s="1"/>
  <c r="M19" s="1"/>
  <c r="I20"/>
  <c r="I19" s="1"/>
  <c r="K20"/>
  <c r="K19" s="1"/>
  <c r="O20"/>
  <c r="O19" s="1"/>
  <c r="Q20"/>
  <c r="Q19" s="1"/>
  <c r="U20"/>
  <c r="U19" s="1"/>
  <c r="G22"/>
  <c r="I22"/>
  <c r="K22"/>
  <c r="M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8"/>
  <c r="M28" s="1"/>
  <c r="I28"/>
  <c r="K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7"/>
  <c r="I47"/>
  <c r="K47"/>
  <c r="O47"/>
  <c r="Q47"/>
  <c r="U47"/>
  <c r="G48"/>
  <c r="I48"/>
  <c r="K48"/>
  <c r="M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I56"/>
  <c r="K56"/>
  <c r="M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5"/>
  <c r="I65"/>
  <c r="K65"/>
  <c r="O65"/>
  <c r="Q65"/>
  <c r="U65"/>
  <c r="G66"/>
  <c r="I66"/>
  <c r="I64" s="1"/>
  <c r="K66"/>
  <c r="M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70"/>
  <c r="M70" s="1"/>
  <c r="I70"/>
  <c r="K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G74"/>
  <c r="I74"/>
  <c r="K74"/>
  <c r="M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M77" s="1"/>
  <c r="I77"/>
  <c r="K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I84"/>
  <c r="K84"/>
  <c r="M84"/>
  <c r="O84"/>
  <c r="Q84"/>
  <c r="U84"/>
  <c r="G85"/>
  <c r="M85" s="1"/>
  <c r="I85"/>
  <c r="K85"/>
  <c r="O85"/>
  <c r="Q85"/>
  <c r="U85"/>
  <c r="G86"/>
  <c r="M86" s="1"/>
  <c r="I86"/>
  <c r="K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M90" s="1"/>
  <c r="I90"/>
  <c r="K90"/>
  <c r="O90"/>
  <c r="Q90"/>
  <c r="U90"/>
  <c r="G92"/>
  <c r="I92"/>
  <c r="K92"/>
  <c r="M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7"/>
  <c r="M97" s="1"/>
  <c r="I97"/>
  <c r="K97"/>
  <c r="O97"/>
  <c r="Q97"/>
  <c r="U97"/>
  <c r="G98"/>
  <c r="M98" s="1"/>
  <c r="I98"/>
  <c r="K98"/>
  <c r="O98"/>
  <c r="Q98"/>
  <c r="U98"/>
  <c r="G99"/>
  <c r="M99" s="1"/>
  <c r="I99"/>
  <c r="K99"/>
  <c r="O99"/>
  <c r="Q99"/>
  <c r="U99"/>
  <c r="G100"/>
  <c r="I100"/>
  <c r="K100"/>
  <c r="M100"/>
  <c r="O100"/>
  <c r="Q100"/>
  <c r="U100"/>
  <c r="G101"/>
  <c r="M101" s="1"/>
  <c r="I101"/>
  <c r="K101"/>
  <c r="O101"/>
  <c r="Q101"/>
  <c r="U101"/>
  <c r="G102"/>
  <c r="M102" s="1"/>
  <c r="I102"/>
  <c r="K102"/>
  <c r="O102"/>
  <c r="Q102"/>
  <c r="U102"/>
  <c r="G103"/>
  <c r="M103" s="1"/>
  <c r="I103"/>
  <c r="K103"/>
  <c r="O103"/>
  <c r="Q103"/>
  <c r="U103"/>
  <c r="G104"/>
  <c r="M104" s="1"/>
  <c r="I104"/>
  <c r="K104"/>
  <c r="O104"/>
  <c r="Q104"/>
  <c r="U104"/>
  <c r="G106"/>
  <c r="M106" s="1"/>
  <c r="I106"/>
  <c r="K106"/>
  <c r="O106"/>
  <c r="Q106"/>
  <c r="U106"/>
  <c r="G107"/>
  <c r="M107" s="1"/>
  <c r="I107"/>
  <c r="K107"/>
  <c r="O107"/>
  <c r="Q107"/>
  <c r="U107"/>
  <c r="G108"/>
  <c r="I108"/>
  <c r="K108"/>
  <c r="M108"/>
  <c r="O108"/>
  <c r="Q108"/>
  <c r="U108"/>
  <c r="G109"/>
  <c r="M109" s="1"/>
  <c r="I109"/>
  <c r="K109"/>
  <c r="O109"/>
  <c r="Q109"/>
  <c r="U109"/>
  <c r="G110"/>
  <c r="M110" s="1"/>
  <c r="I110"/>
  <c r="K110"/>
  <c r="O110"/>
  <c r="Q110"/>
  <c r="U110"/>
  <c r="G111"/>
  <c r="M111" s="1"/>
  <c r="I111"/>
  <c r="K111"/>
  <c r="O111"/>
  <c r="Q111"/>
  <c r="U111"/>
  <c r="G112"/>
  <c r="M112" s="1"/>
  <c r="I112"/>
  <c r="K112"/>
  <c r="O112"/>
  <c r="Q112"/>
  <c r="U112"/>
  <c r="G113"/>
  <c r="M113" s="1"/>
  <c r="I113"/>
  <c r="K113"/>
  <c r="O113"/>
  <c r="Q113"/>
  <c r="U113"/>
  <c r="G114"/>
  <c r="M114" s="1"/>
  <c r="I114"/>
  <c r="K114"/>
  <c r="O114"/>
  <c r="Q114"/>
  <c r="U114"/>
  <c r="G115"/>
  <c r="M115" s="1"/>
  <c r="I115"/>
  <c r="K115"/>
  <c r="O115"/>
  <c r="Q115"/>
  <c r="U115"/>
  <c r="G116"/>
  <c r="I116"/>
  <c r="K116"/>
  <c r="M116"/>
  <c r="O116"/>
  <c r="Q116"/>
  <c r="U116"/>
  <c r="G117"/>
  <c r="M117" s="1"/>
  <c r="I117"/>
  <c r="K117"/>
  <c r="O117"/>
  <c r="Q117"/>
  <c r="U117"/>
  <c r="G118"/>
  <c r="M118" s="1"/>
  <c r="I118"/>
  <c r="K118"/>
  <c r="O118"/>
  <c r="Q118"/>
  <c r="U118"/>
  <c r="G119"/>
  <c r="M119" s="1"/>
  <c r="I119"/>
  <c r="K119"/>
  <c r="O119"/>
  <c r="Q119"/>
  <c r="U119"/>
  <c r="G120"/>
  <c r="M120" s="1"/>
  <c r="I120"/>
  <c r="K120"/>
  <c r="O120"/>
  <c r="Q120"/>
  <c r="U120"/>
  <c r="G121"/>
  <c r="M121" s="1"/>
  <c r="I121"/>
  <c r="K121"/>
  <c r="O121"/>
  <c r="Q121"/>
  <c r="U121"/>
  <c r="G122"/>
  <c r="M122" s="1"/>
  <c r="I122"/>
  <c r="K122"/>
  <c r="O122"/>
  <c r="Q122"/>
  <c r="U122"/>
  <c r="G123"/>
  <c r="M123" s="1"/>
  <c r="I123"/>
  <c r="K123"/>
  <c r="O123"/>
  <c r="Q123"/>
  <c r="U123"/>
  <c r="G124"/>
  <c r="I124"/>
  <c r="K124"/>
  <c r="M124"/>
  <c r="O124"/>
  <c r="Q124"/>
  <c r="U124"/>
  <c r="G125"/>
  <c r="I63" i="1" s="1"/>
  <c r="G126" i="12"/>
  <c r="M126" s="1"/>
  <c r="M125" s="1"/>
  <c r="I126"/>
  <c r="I125" s="1"/>
  <c r="K126"/>
  <c r="K125" s="1"/>
  <c r="O126"/>
  <c r="O125" s="1"/>
  <c r="Q126"/>
  <c r="Q125" s="1"/>
  <c r="U126"/>
  <c r="U125" s="1"/>
  <c r="G128"/>
  <c r="I128"/>
  <c r="K128"/>
  <c r="M128"/>
  <c r="O128"/>
  <c r="Q128"/>
  <c r="U128"/>
  <c r="G129"/>
  <c r="M129" s="1"/>
  <c r="I129"/>
  <c r="K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2"/>
  <c r="M132" s="1"/>
  <c r="I132"/>
  <c r="K132"/>
  <c r="O132"/>
  <c r="Q132"/>
  <c r="U132"/>
  <c r="G134"/>
  <c r="M134" s="1"/>
  <c r="I134"/>
  <c r="K134"/>
  <c r="O134"/>
  <c r="Q134"/>
  <c r="U134"/>
  <c r="G135"/>
  <c r="M135" s="1"/>
  <c r="I135"/>
  <c r="K135"/>
  <c r="O135"/>
  <c r="O133" s="1"/>
  <c r="Q135"/>
  <c r="U135"/>
  <c r="U133" s="1"/>
  <c r="G137"/>
  <c r="G136" s="1"/>
  <c r="I66" i="1" s="1"/>
  <c r="I137" i="12"/>
  <c r="I136" s="1"/>
  <c r="K137"/>
  <c r="K136" s="1"/>
  <c r="O137"/>
  <c r="O136" s="1"/>
  <c r="Q137"/>
  <c r="Q136" s="1"/>
  <c r="U137"/>
  <c r="U136" s="1"/>
  <c r="G139"/>
  <c r="I139"/>
  <c r="K139"/>
  <c r="O139"/>
  <c r="Q139"/>
  <c r="U139"/>
  <c r="G140"/>
  <c r="M140" s="1"/>
  <c r="I140"/>
  <c r="K140"/>
  <c r="O140"/>
  <c r="Q140"/>
  <c r="U140"/>
  <c r="G141"/>
  <c r="M141" s="1"/>
  <c r="I141"/>
  <c r="K141"/>
  <c r="O141"/>
  <c r="Q141"/>
  <c r="U141"/>
  <c r="G142"/>
  <c r="M142" s="1"/>
  <c r="I142"/>
  <c r="K142"/>
  <c r="O142"/>
  <c r="Q142"/>
  <c r="U142"/>
  <c r="G143"/>
  <c r="M143" s="1"/>
  <c r="I143"/>
  <c r="K143"/>
  <c r="O143"/>
  <c r="Q143"/>
  <c r="U143"/>
  <c r="G144"/>
  <c r="I144"/>
  <c r="K144"/>
  <c r="M144"/>
  <c r="O144"/>
  <c r="Q144"/>
  <c r="U144"/>
  <c r="G145"/>
  <c r="M145" s="1"/>
  <c r="I145"/>
  <c r="K145"/>
  <c r="O145"/>
  <c r="Q145"/>
  <c r="U145"/>
  <c r="AZ43" i="1"/>
  <c r="G27"/>
  <c r="F40"/>
  <c r="G23" s="1"/>
  <c r="G40"/>
  <c r="H40"/>
  <c r="I40"/>
  <c r="J39" s="1"/>
  <c r="J40"/>
  <c r="J28"/>
  <c r="J26"/>
  <c r="G38"/>
  <c r="F38"/>
  <c r="H32"/>
  <c r="J23"/>
  <c r="J24"/>
  <c r="J25"/>
  <c r="J27"/>
  <c r="E24"/>
  <c r="E26"/>
  <c r="M18" i="12" l="1"/>
  <c r="M17" s="1"/>
  <c r="K8"/>
  <c r="G8"/>
  <c r="I49" i="1" s="1"/>
  <c r="I8" i="12"/>
  <c r="I138"/>
  <c r="O138"/>
  <c r="I127"/>
  <c r="U105"/>
  <c r="I91"/>
  <c r="G80"/>
  <c r="I60" i="1" s="1"/>
  <c r="Q69" i="12"/>
  <c r="Q64"/>
  <c r="O64"/>
  <c r="Q46"/>
  <c r="I46"/>
  <c r="U46"/>
  <c r="O46"/>
  <c r="U27"/>
  <c r="O27"/>
  <c r="K21"/>
  <c r="Q21"/>
  <c r="I21"/>
  <c r="G19"/>
  <c r="I54" i="1" s="1"/>
  <c r="Q8" i="12"/>
  <c r="Q138"/>
  <c r="U138"/>
  <c r="K127"/>
  <c r="Q127"/>
  <c r="O105"/>
  <c r="K91"/>
  <c r="Q91"/>
  <c r="K80"/>
  <c r="K69"/>
  <c r="I69"/>
  <c r="U64"/>
  <c r="K138"/>
  <c r="G138"/>
  <c r="I67" i="1" s="1"/>
  <c r="I19" s="1"/>
  <c r="K133" i="12"/>
  <c r="Q133"/>
  <c r="I133"/>
  <c r="U127"/>
  <c r="O127"/>
  <c r="K105"/>
  <c r="U91"/>
  <c r="O91"/>
  <c r="Q80"/>
  <c r="I80"/>
  <c r="U80"/>
  <c r="O80"/>
  <c r="U69"/>
  <c r="O69"/>
  <c r="K64"/>
  <c r="G64"/>
  <c r="I58" i="1" s="1"/>
  <c r="K46" i="12"/>
  <c r="G46"/>
  <c r="I57" i="1" s="1"/>
  <c r="K27" i="12"/>
  <c r="Q27"/>
  <c r="I27"/>
  <c r="U21"/>
  <c r="O21"/>
  <c r="M16"/>
  <c r="M15" s="1"/>
  <c r="H39" i="1"/>
  <c r="I39" s="1"/>
  <c r="G24"/>
  <c r="G28"/>
  <c r="M127" i="12"/>
  <c r="M133"/>
  <c r="G133"/>
  <c r="I65" i="1" s="1"/>
  <c r="G127" i="12"/>
  <c r="I64" i="1" s="1"/>
  <c r="G105" i="12"/>
  <c r="I62" i="1" s="1"/>
  <c r="M91" i="12"/>
  <c r="M69"/>
  <c r="M21"/>
  <c r="M139"/>
  <c r="M138" s="1"/>
  <c r="M137"/>
  <c r="M136" s="1"/>
  <c r="Q105"/>
  <c r="M105"/>
  <c r="I105"/>
  <c r="M27"/>
  <c r="G91"/>
  <c r="I61" i="1" s="1"/>
  <c r="G69" i="12"/>
  <c r="I59" i="1" s="1"/>
  <c r="G27" i="12"/>
  <c r="G21"/>
  <c r="I55" i="1" s="1"/>
  <c r="M14" i="12"/>
  <c r="M13" s="1"/>
  <c r="M12"/>
  <c r="M11" s="1"/>
  <c r="M10"/>
  <c r="M8" s="1"/>
  <c r="M81"/>
  <c r="M80" s="1"/>
  <c r="M65"/>
  <c r="M64" s="1"/>
  <c r="M47"/>
  <c r="M46" s="1"/>
  <c r="I56" i="1" l="1"/>
  <c r="G147" i="12"/>
  <c r="I17" i="1" l="1"/>
  <c r="I21" s="1"/>
  <c r="G25" s="1"/>
  <c r="I69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<sst xmlns="http://schemas.openxmlformats.org/spreadsheetml/2006/main" count="1117" uniqueCount="531">
  <si>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</si>
  <si>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</si>
  <si>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</si>
  <si>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</si>
  <si>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</si>
  <si>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</si>
  <si>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</si>
  <si>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</si>
  <si>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</si>
  <si>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</si>
  <si>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</si>
  <si>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</si>
  <si>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</si>
  <si>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</si>
  <si>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</si>
  <si>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</si>
  <si>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</si>
  <si>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</si>
  <si>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</si>
  <si>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</si>
  <si>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</si>
  <si>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</si>
  <si>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</si>
  <si>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</si>
  <si>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</si>
  <si>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</si>
  <si>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</si>
  <si>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</si>
  <si>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</si>
  <si>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</si>
  <si>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</si>
  <si>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</si>
  <si>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</si>
  <si>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</si>
  <si>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</si>
  <si>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</si>
  <si>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</si>
  <si>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</si>
  <si>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</si>
  <si>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</si>
  <si>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</si>
  <si>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</si>
  <si>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</si>
  <si>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VOŠ a SPŠ Jičín, Komenského nám.Jičín</t>
  </si>
  <si>
    <t>Rozpočet:</t>
  </si>
  <si>
    <t>Misto</t>
  </si>
  <si>
    <t>J.Chalupa</t>
  </si>
  <si>
    <t xml:space="preserve">Rekonstrukce plynové kotelny </t>
  </si>
  <si>
    <t>VOŠ a SPŠ Jičín</t>
  </si>
  <si>
    <t xml:space="preserve"> Pod Koželuhy 100</t>
  </si>
  <si>
    <t>Jičín</t>
  </si>
  <si>
    <t>506 01</t>
  </si>
  <si>
    <t>60116820</t>
  </si>
  <si>
    <t>CZ60116820</t>
  </si>
  <si>
    <t xml:space="preserve"> </t>
  </si>
  <si>
    <t>Liberec</t>
  </si>
  <si>
    <t>Rozpočet</t>
  </si>
  <si>
    <t>Celkem za stavbu</t>
  </si>
  <si>
    <t>CZK</t>
  </si>
  <si>
    <t xml:space="preserve">Popis rozpočtu:  - 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</si>
  <si>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</si>
  <si>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</si>
  <si>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</si>
  <si>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</si>
  <si>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</si>
  <si>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</si>
  <si>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</si>
  <si>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</si>
  <si>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</si>
  <si>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</si>
  <si>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</si>
  <si>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</si>
  <si>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90</t>
  </si>
  <si>
    <t>Přípočty</t>
  </si>
  <si>
    <t>721</t>
  </si>
  <si>
    <t>Vnitřní kanalizace</t>
  </si>
  <si>
    <t>722</t>
  </si>
  <si>
    <t>Vnitřní vodovod</t>
  </si>
  <si>
    <t>723</t>
  </si>
  <si>
    <t>Vnitřní plynovod</t>
  </si>
  <si>
    <t>728</t>
  </si>
  <si>
    <t>Vzduchotechnika</t>
  </si>
  <si>
    <t>731</t>
  </si>
  <si>
    <t>Kotelny</t>
  </si>
  <si>
    <t>732</t>
  </si>
  <si>
    <t>Strojovny</t>
  </si>
  <si>
    <t>733</t>
  </si>
  <si>
    <t>Rozvody a izolace</t>
  </si>
  <si>
    <t>734</t>
  </si>
  <si>
    <t>Armatury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</si>
  <si>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</si>
  <si>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</si>
  <si>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</si>
  <si>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</si>
  <si>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</si>
  <si>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</si>
  <si>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</si>
  <si>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</si>
  <si>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</si>
  <si>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</si>
  <si>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</si>
  <si>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</si>
  <si>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</si>
  <si>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</si>
  <si>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</si>
  <si>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</si>
  <si>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</si>
  <si>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</si>
  <si>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</si>
  <si>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</si>
  <si>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</si>
  <si>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</si>
  <si>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</si>
  <si>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</si>
  <si>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</si>
  <si>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</si>
  <si>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</si>
  <si>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</si>
  <si>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</si>
  <si>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</si>
  <si>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</si>
  <si>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</si>
  <si>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</si>
  <si>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</si>
  <si>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</si>
  <si>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</si>
  <si>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</si>
  <si>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273356021R00</t>
  </si>
  <si>
    <t>Bednění základových desek,plochy rovinné, zřízení</t>
  </si>
  <si>
    <t>m2</t>
  </si>
  <si>
    <t>POL1_0</t>
  </si>
  <si>
    <t>273316131R00</t>
  </si>
  <si>
    <t>Základ.desky z betonu prostého vodostaveb. C25/30</t>
  </si>
  <si>
    <t>m3</t>
  </si>
  <si>
    <t>310238211R00</t>
  </si>
  <si>
    <t>Zazdívka otvorů plochy do 1 m2 cihlami na MVC</t>
  </si>
  <si>
    <t>612433212R00</t>
  </si>
  <si>
    <t>Omítka sanační vnitřní, střední zasolení, tl.25 mm</t>
  </si>
  <si>
    <t>631315511RT3</t>
  </si>
  <si>
    <t>Mazanina betonová tl. 12 - 24 cm C 12/15, vyztužená ocelovými vlákny 25 kg / m3</t>
  </si>
  <si>
    <t>642103011RAC</t>
  </si>
  <si>
    <t>Zazdění okenního otvoru 0,8 m2, omítky</t>
  </si>
  <si>
    <t>kus</t>
  </si>
  <si>
    <t>POL2_0</t>
  </si>
  <si>
    <t>904      R01</t>
  </si>
  <si>
    <t>Hzs-zkousky v ramci montaz.praci, Komplexni vyzkouseni</t>
  </si>
  <si>
    <t>h</t>
  </si>
  <si>
    <t>55162150.AR</t>
  </si>
  <si>
    <t>HL21 Vtok se zápachovou uzávěrkou DN 30</t>
  </si>
  <si>
    <t>POL3_0</t>
  </si>
  <si>
    <t>721176102R00</t>
  </si>
  <si>
    <t>Potrubí HT připojovací D 40 x 1,8 mm</t>
  </si>
  <si>
    <t>m</t>
  </si>
  <si>
    <t>721176103R00</t>
  </si>
  <si>
    <t>Potrubí HT připojovací D 50 x 1,8 mm</t>
  </si>
  <si>
    <t>721194103R00</t>
  </si>
  <si>
    <t>Vyvedení odpadních výpustek D 32 x 1,8</t>
  </si>
  <si>
    <t>721194105R00</t>
  </si>
  <si>
    <t>Vyvedení odpadních výpustek D 50 x 1,8</t>
  </si>
  <si>
    <t>426-111710R</t>
  </si>
  <si>
    <t>Čerpadlo ponor.kalové WILO Drain TM 32/7, G 5/4", 4,0 m/4,0m3/h</t>
  </si>
  <si>
    <t>722172711R00</t>
  </si>
  <si>
    <t>Potrubí z PPR Ekoplastik, D 20 x 2,8 mm, PN 16</t>
  </si>
  <si>
    <t>722172713R00</t>
  </si>
  <si>
    <t>Potrubí z PPR Ekoplastik, D 32 x 4,4 mm, PN 16</t>
  </si>
  <si>
    <t>722172912R00</t>
  </si>
  <si>
    <t>Propojení plastového potrubí polyf.D 20 mm,vodovod</t>
  </si>
  <si>
    <t>722181212RT7</t>
  </si>
  <si>
    <t>Izolace návleková MIRELON PRO tl. stěny 9 mm, vnitřní průměr 22 mm</t>
  </si>
  <si>
    <t>722181212RU1</t>
  </si>
  <si>
    <t>Izolace návleková MIRELON PRO tl. stěny 9 mm, vnitřní průměr 32 mm</t>
  </si>
  <si>
    <t>722190401R00</t>
  </si>
  <si>
    <t>Vyvedení a upevnění výpustek DN 15</t>
  </si>
  <si>
    <t>722190901R00</t>
  </si>
  <si>
    <t>Uzavření/otevření vodovodního potrubí při opravě</t>
  </si>
  <si>
    <t>722190402R00</t>
  </si>
  <si>
    <t>Vyvedení a upevnění výpustek DN 20</t>
  </si>
  <si>
    <t>722221112R00</t>
  </si>
  <si>
    <t>Kohout vypouštěcí kulový, IVAR.EURO M DN 15</t>
  </si>
  <si>
    <t>722234292R00</t>
  </si>
  <si>
    <t>Změkč.úprava vody s objem.řízením 40m3xdH, včetně příslušenství</t>
  </si>
  <si>
    <t>43632460R</t>
  </si>
  <si>
    <t>Regenerační sůl pro změkčovače, 25 kg</t>
  </si>
  <si>
    <t>722235593R00</t>
  </si>
  <si>
    <t>Filtr,vod.s vložkou 50 mic, DN25</t>
  </si>
  <si>
    <t>722239120R00</t>
  </si>
  <si>
    <t>Montáž vodovodních armatur 2závity, G 3/8, solenoid, dodávka MaR</t>
  </si>
  <si>
    <t>55137391R</t>
  </si>
  <si>
    <t>Šroubení radiátorové přímé 3/8"</t>
  </si>
  <si>
    <t>722264112R00</t>
  </si>
  <si>
    <t>Vodoměr bytový SV Residia JET DN 15x110 mm,Qn 1,5</t>
  </si>
  <si>
    <t>722280106R00</t>
  </si>
  <si>
    <t>Tlaková zkouška vodovodního potrubí DN 32</t>
  </si>
  <si>
    <t>998722101R00</t>
  </si>
  <si>
    <t>Přesun hmot pro vnitřní vodovod, výšky do 6 m</t>
  </si>
  <si>
    <t>t</t>
  </si>
  <si>
    <t>42283635502R</t>
  </si>
  <si>
    <t>Klapka uzavír.bezpř.CEREX300-W typ 202,DN65,plyn, s nerezovou pákou, disk tvárná litina</t>
  </si>
  <si>
    <t>551310090R</t>
  </si>
  <si>
    <t>Samočinný uzavírací ventil DN65, bez proudu zavřen, 230V, do 36 kPa, vestavěný filtr 50 mic</t>
  </si>
  <si>
    <t>723120202R00</t>
  </si>
  <si>
    <t>Potrubí ocelové závitové černé svařované DN 15</t>
  </si>
  <si>
    <t>723120206R00</t>
  </si>
  <si>
    <t>Potrubí ocelové závitové černé svařované DN 40</t>
  </si>
  <si>
    <t>723150313R00</t>
  </si>
  <si>
    <t>Potrubí ocelové hladké černé svařované D 76x3,2</t>
  </si>
  <si>
    <t>723150801R00</t>
  </si>
  <si>
    <t>Demontáž potrubí ocel.hladkého svařovaného D 32</t>
  </si>
  <si>
    <t>723150803R00</t>
  </si>
  <si>
    <t>Demontáž potrubí ocel.hladkého svařovaného D 76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</si>
  <si>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</si>
  <si>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</si>
  <si>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</si>
  <si>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</si>
  <si>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</si>
  <si>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</si>
  <si>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723190916R00</t>
  </si>
  <si>
    <t>Navaření odbočky na plynové potrubí DN 40</t>
  </si>
  <si>
    <t>723191120R00</t>
  </si>
  <si>
    <t>Hadice pro spotřeb. plyn  DN 32, dl. 0,5 m</t>
  </si>
  <si>
    <t>soubor</t>
  </si>
  <si>
    <t>723215417R00</t>
  </si>
  <si>
    <t>Klapka uzav.regul.mezipřirub.IVAR BRA.J9.101 DN 65</t>
  </si>
  <si>
    <t>723219103R00</t>
  </si>
  <si>
    <t>Montáž armatury přírubové plynovodní, DN 65</t>
  </si>
  <si>
    <t>724231199R00</t>
  </si>
  <si>
    <t>Tlakoměr se zkušebním kohoutem 100mm, 6 kPa</t>
  </si>
  <si>
    <t>723290821R00</t>
  </si>
  <si>
    <t>Přesun vybouraných hmot - plynovody, H do 6 m</t>
  </si>
  <si>
    <t>998723101R00</t>
  </si>
  <si>
    <t>Přesun hmot pro vnitřní plynovod, výšky do 6 m</t>
  </si>
  <si>
    <t>728111817R00</t>
  </si>
  <si>
    <t>Demontáž potrubí plechového 4hranného do 0,40 m2</t>
  </si>
  <si>
    <t>728415113R00</t>
  </si>
  <si>
    <t>Montáž mřížky větrací nebo ventilační do 0,15 m2</t>
  </si>
  <si>
    <t>42972880R</t>
  </si>
  <si>
    <t>Mřížka čtyřhranná  vel.700x200, do zdi</t>
  </si>
  <si>
    <t>998728193R00</t>
  </si>
  <si>
    <t>Příplatek zvětš. přesun, vzduchotechnika do 500 m</t>
  </si>
  <si>
    <t>731100809R00</t>
  </si>
  <si>
    <t>Demontáž kotle litinového Viadrus 120 kW</t>
  </si>
  <si>
    <t>731139690R00</t>
  </si>
  <si>
    <t>Montáž kondenzačního kotle 140 kW, včetně zprovozn</t>
  </si>
  <si>
    <t>731391811R00</t>
  </si>
  <si>
    <t>Vypouštění vody z kotlů samospádem do 5 m2</t>
  </si>
  <si>
    <t>731341140R00</t>
  </si>
  <si>
    <t>Hadice napouštěcí pryžové D 20/28</t>
  </si>
  <si>
    <t>731341150R00</t>
  </si>
  <si>
    <t>Hadice napouštěcí pryžové D 25/35</t>
  </si>
  <si>
    <t>731419000R00</t>
  </si>
  <si>
    <t>Odvod spalin dle specifikace PD v provedení C, včetně samostatného sání</t>
  </si>
  <si>
    <t>sada</t>
  </si>
  <si>
    <t>731890801R00</t>
  </si>
  <si>
    <t>Přemístění vybouraných hmot - kotelny, H do 6 m</t>
  </si>
  <si>
    <t>4841736099R</t>
  </si>
  <si>
    <t>Kotel velkoobjemový  kondenzační 140 kW, s nerezovým výměníkem</t>
  </si>
  <si>
    <t>484-81565R</t>
  </si>
  <si>
    <t>Neutralizač. zařízení 500 kW</t>
  </si>
  <si>
    <t>998731101R00</t>
  </si>
  <si>
    <t>Přesun hmot pro kotelny, výšky do 6 m</t>
  </si>
  <si>
    <t>732110812R00</t>
  </si>
  <si>
    <t>Demontáž těles rozdělovačů a sběračů, DN 200 mm</t>
  </si>
  <si>
    <t>732111900R00</t>
  </si>
  <si>
    <t>Sdružený rozdělovač/sběrač  modul 150, včetně izol., podpěr, vypouštění, teplom. a manom.</t>
  </si>
  <si>
    <t>732199100RM1</t>
  </si>
  <si>
    <t>Montáž orientačního štítku, včetně dodávky štítku</t>
  </si>
  <si>
    <t>732339109R00</t>
  </si>
  <si>
    <t>Montáž nádoby expanzní tlakové 400 l</t>
  </si>
  <si>
    <t>732349102R00</t>
  </si>
  <si>
    <t>Montáž anuloidu II - průtok 8 m3/hod</t>
  </si>
  <si>
    <t>4848160317R</t>
  </si>
  <si>
    <t xml:space="preserve">Hydraulický oddělovač 8 m3/hod,  </t>
  </si>
  <si>
    <t>732420891R00</t>
  </si>
  <si>
    <t>Demontáž čerpadel DN32</t>
  </si>
  <si>
    <t>732421423R00</t>
  </si>
  <si>
    <t>Čerpadlo oběhové Wilo MAXO 30/0,5-7</t>
  </si>
  <si>
    <t>48466212R</t>
  </si>
  <si>
    <t>Nádoba expanzní membránová N 400/6</t>
  </si>
  <si>
    <t>732890801R00</t>
  </si>
  <si>
    <t>Přemístění vybouraných hmot - strojovny, H do 6 m</t>
  </si>
  <si>
    <t>733111115R00</t>
  </si>
  <si>
    <t>Potrubí závit. bezešvé běžné v kotelnách DN 25</t>
  </si>
  <si>
    <t>733111216R00</t>
  </si>
  <si>
    <t>Potrubí závit. zesílené nízkot. v kotelnách DN 32</t>
  </si>
  <si>
    <t>733111218R00</t>
  </si>
  <si>
    <t>Potrubí závit. zesílené nízkot. v kotelnách DN 50</t>
  </si>
  <si>
    <t>733113115R00</t>
  </si>
  <si>
    <t>Příplatek za zhotovení přípojky DN 25</t>
  </si>
  <si>
    <t>733113118R00</t>
  </si>
  <si>
    <t>Příplatek za zhotovení přípojky DN 50</t>
  </si>
  <si>
    <t>733121225R00</t>
  </si>
  <si>
    <t>Potrubí hladké bezešvé v kotelnách D 89 x 3,6 mm</t>
  </si>
  <si>
    <t>733190106R00</t>
  </si>
  <si>
    <t>Tlaková zkouška potrubí  DN 32</t>
  </si>
  <si>
    <t>733190108R00</t>
  </si>
  <si>
    <t>Tlaková zkouška potrubí  DN 50</t>
  </si>
  <si>
    <t>733190225R00</t>
  </si>
  <si>
    <t>Tlaková zkouška ocelového hladkého potrubí D 89</t>
  </si>
  <si>
    <t>631-547114R</t>
  </si>
  <si>
    <t>Pouzdro potrubní izolační ROCKWOOL 800  28/30 mm, , včetně montáže</t>
  </si>
  <si>
    <t>631-547115R</t>
  </si>
  <si>
    <t>Pouzdro potrubní izolační ROCKWOOL 800  35/30 mm, včetně montáže</t>
  </si>
  <si>
    <t>631-547219R</t>
  </si>
  <si>
    <t>Pouzdro potrubní izolační ROCKWOOL 800  60/40 mm, včetně montáže</t>
  </si>
  <si>
    <t>631-547323R</t>
  </si>
  <si>
    <t>Pouzdro potrubní izolační ROCKWOOL 800  89/50 mm, včetně montáže</t>
  </si>
  <si>
    <t>734109214R00</t>
  </si>
  <si>
    <t>Montáž přírub. armatur, 2 příruby, PN 1,6, DN 50, amatura dodávka MaR</t>
  </si>
  <si>
    <t>734193118R00</t>
  </si>
  <si>
    <t>Klapka zpět.přírub.IVAR BRA.F5.000 DN 80 s nav.pří</t>
  </si>
  <si>
    <t>734209116R00</t>
  </si>
  <si>
    <t>Montáž armatur závitových,se 2závity, G 5/4</t>
  </si>
  <si>
    <t>5513802011R</t>
  </si>
  <si>
    <t>Ventil STRÖMAX GMF stoup. regulační přírubový DN32</t>
  </si>
  <si>
    <t>734235220R00</t>
  </si>
  <si>
    <t>Kohout kulový, 2xvnitřní záv. GIACOMINI R910 DN 10</t>
  </si>
  <si>
    <t>734235221R00</t>
  </si>
  <si>
    <t>Kohout kulový, 2xvnitřní záv. GIACOMINI R910 DN 15</t>
  </si>
  <si>
    <t>734235226R00</t>
  </si>
  <si>
    <t>Kohout kulový, 2xvnitřní záv. GIACOMINI R910 DN 50</t>
  </si>
  <si>
    <t>734215133R00</t>
  </si>
  <si>
    <t>Ventil odvzdušňovací automat. GIACOMINI R99 DN 15</t>
  </si>
  <si>
    <t>734245426R00</t>
  </si>
  <si>
    <t>Klapka zpětná,2xvnitřní závit GIACOMINI N5 DN 50</t>
  </si>
  <si>
    <t>734261226R00</t>
  </si>
  <si>
    <t>Šroubení  Ve 4300 přímé, G 5/4</t>
  </si>
  <si>
    <t>734261229R00</t>
  </si>
  <si>
    <t>Šroubení  Ve 4300 přímé, G 2</t>
  </si>
  <si>
    <t>734295123R00</t>
  </si>
  <si>
    <t>Směšovací armatury trojcestné, DN 32 s pohonem, pohon 3-bodový, 230 V</t>
  </si>
  <si>
    <t>734295321R00</t>
  </si>
  <si>
    <t>Kohout kul.vypouštěcí,komplet,GIACOMINI R608 DN 15</t>
  </si>
  <si>
    <t>734295216R00</t>
  </si>
  <si>
    <t>Filtr, vnitřní-vnitřní z. GIACOMINI R74A DN 50</t>
  </si>
  <si>
    <t>734111111R</t>
  </si>
  <si>
    <t xml:space="preserve">Odkalovací filtr s vnitřním magnetem 2",  </t>
  </si>
  <si>
    <t>734415113R00</t>
  </si>
  <si>
    <t>Teploměr s jímkou D 63 mm, GIACOMINI R540 DN 15</t>
  </si>
  <si>
    <t>734421160R00</t>
  </si>
  <si>
    <t>Tlakoměr deformační 0-10 MPa č. 03322, D 100</t>
  </si>
  <si>
    <t>734424921R00</t>
  </si>
  <si>
    <t>Zkušební kohout man. pro MaR</t>
  </si>
  <si>
    <t>998734101R00</t>
  </si>
  <si>
    <t>Přesun hmot pro armatury, výšky do 6 m</t>
  </si>
  <si>
    <t>767871110R00</t>
  </si>
  <si>
    <t>Montáž podpěrné konstrukce kolektorů</t>
  </si>
  <si>
    <t>kg</t>
  </si>
  <si>
    <t>771101101R00</t>
  </si>
  <si>
    <t>Vysávání podlah prům.vysavačem pro pokládku dlažby</t>
  </si>
  <si>
    <t>771101210R00</t>
  </si>
  <si>
    <t>Penetrace podkladu pod dlažby</t>
  </si>
  <si>
    <t>771101310R00</t>
  </si>
  <si>
    <t xml:space="preserve">Vyčištění keramické dlažby </t>
  </si>
  <si>
    <t>771591205R00</t>
  </si>
  <si>
    <t>Montáž podlah z dlaždic cihelných do 200x200 mm,MC</t>
  </si>
  <si>
    <t>59694150R</t>
  </si>
  <si>
    <t>Dlažba cihelná ruční 200x200x30 mm</t>
  </si>
  <si>
    <t>783424240R00</t>
  </si>
  <si>
    <t>Nátěr syntet. potrubí do DN 50 mm  Z+1x +1x email</t>
  </si>
  <si>
    <t>783425250R00</t>
  </si>
  <si>
    <t>Nátěr syntet. potrubí do DN 100 mm Z +1x +1x email</t>
  </si>
  <si>
    <t>784950030RAA</t>
  </si>
  <si>
    <t>Oprava maleb z malířských směsí, oškrábání, umytí, vyhlazení, 2x malba</t>
  </si>
  <si>
    <t>005231011R</t>
  </si>
  <si>
    <t>Revize plynoinstalace, domovní plynovod, těsnostní zkouška</t>
  </si>
  <si>
    <t>Soubor</t>
  </si>
  <si>
    <t>005231012R</t>
  </si>
  <si>
    <t>Revize komínů</t>
  </si>
  <si>
    <t>005231013R</t>
  </si>
  <si>
    <t>Revize tlakové nádoby, výchozí</t>
  </si>
  <si>
    <t>005231014R</t>
  </si>
  <si>
    <t>Revize  odborná prohlídka kotelny</t>
  </si>
  <si>
    <t>005231015R</t>
  </si>
  <si>
    <t>Povinná výbava kotelny III.kategorie</t>
  </si>
  <si>
    <t>005231016R</t>
  </si>
  <si>
    <t>Revize-revizní knihy plyn.spotřebičů</t>
  </si>
  <si>
    <t>005231017R</t>
  </si>
  <si>
    <t>Projektová dokumentace skutečného provedení</t>
  </si>
  <si>
    <t/>
  </si>
  <si>
    <t>SUM</t>
  </si>
  <si>
    <t>POPUZIV</t>
  </si>
  <si>
    <t>END</t>
  </si>
  <si>
    <t>MaR</t>
  </si>
  <si>
    <t>Měření a regulace</t>
  </si>
  <si>
    <t>Komenského nám., Jičín</t>
  </si>
  <si>
    <t>M01</t>
  </si>
  <si>
    <t>MaR Regulace a rozvaděč RA-KT</t>
  </si>
  <si>
    <t>KOT1</t>
  </si>
  <si>
    <t>Poruchová signalizace např. SIEMENS KOTELNÍK 1 ED, (vč. externi displeje pro zabudování do panelu),</t>
  </si>
  <si>
    <t>napájecí zdroj SEM 62.1, tlakové čidlo QBE9200 ,čidlo zaplavení ZVA82, čidlo prostoru QAC34, čidlo teploty systému QAD36, komunikace ethernet-webserver</t>
  </si>
  <si>
    <t>POP</t>
  </si>
  <si>
    <t>M3688-4321S</t>
  </si>
  <si>
    <t>osazení signalizace</t>
  </si>
  <si>
    <t>ks</t>
  </si>
  <si>
    <t>M3641-0025S</t>
  </si>
  <si>
    <t>montáž prostorových přístrojů</t>
  </si>
  <si>
    <t>RVS12</t>
  </si>
  <si>
    <t>Digitální  regulátor pro modulovaný kotel např., SIEMENS RVS 43.345/109: Kaskáda, směšovaný okruh</t>
  </si>
  <si>
    <t>UT, ohřev TV, H1, 2x MF výstup</t>
  </si>
  <si>
    <t>SVS43</t>
  </si>
  <si>
    <t>Sada svorek SVS 43.343 pro ekvitermní regulátor, RVS 43.3xx</t>
  </si>
  <si>
    <t>osazení regulátoru</t>
  </si>
  <si>
    <t>AVS12</t>
  </si>
  <si>
    <t>AVS37.294/509: ovládací panel pro regulátor RVS</t>
  </si>
  <si>
    <t>AVS82</t>
  </si>
  <si>
    <t>AVS82.491/109: Plochý kabel pro ovládací panel, AVS37 1,0 m</t>
  </si>
  <si>
    <t>AVS92</t>
  </si>
  <si>
    <t>AVS92.290/109: Plastová krytka pro ochranu, plošných spojů</t>
  </si>
  <si>
    <t>M3642-0091S</t>
  </si>
  <si>
    <t>připojení a osazení ovládací jednotky</t>
  </si>
  <si>
    <t>AVS11, 21</t>
  </si>
  <si>
    <t>Rozšiřovací modul AVS 75.391/109 s komunikací po, lince LPB/BSB 1x směšovací okruh</t>
  </si>
  <si>
    <t>SVS75</t>
  </si>
  <si>
    <t>Sada svorek SVS 75.391 pro rozšiřující modul AVS, 75 391</t>
  </si>
  <si>
    <t>AVS 82.490/109 plochý kabel pro rozšiřujícího, modulu regulátorem, délka 0.4m</t>
  </si>
  <si>
    <t>OZW1</t>
  </si>
  <si>
    <t>Web server např.. OZW 672.04.101:pro 4 přístroje, RVS/LMS</t>
  </si>
  <si>
    <t>osazení WEBSERVERU</t>
  </si>
  <si>
    <t>SW1</t>
  </si>
  <si>
    <t>Ethernetový switch průmyslový vč. Napaječe min 4x, TCP-IP/RJ45 100Mb/s</t>
  </si>
  <si>
    <t>osazení SWITCHE</t>
  </si>
  <si>
    <t>FV1</t>
  </si>
  <si>
    <t>Přepěťová ochrana druhý stupeň -  stupeň T2- (C ),, např. SALTEK SLP-275V/4</t>
  </si>
  <si>
    <t>osazení  ochrany</t>
  </si>
  <si>
    <t>TL1</t>
  </si>
  <si>
    <t>Rázová oddělovací tlumivka mezi T2 a T3, např.SALTEK RTO-16</t>
  </si>
  <si>
    <t>FV2</t>
  </si>
  <si>
    <t>Přepěťová ochrana  stupeň T3 (D) s VF filtrem ,, např SALTEK DA-275 DF6 230V/6A</t>
  </si>
  <si>
    <t>RA-KT</t>
  </si>
  <si>
    <t>skříň rozvaděče RA-KT  např. SCHRACK, WSM1206300</t>
  </si>
  <si>
    <t>hlavní vypínač 400V AC jištění z elektro pro  400V/50Hz 16A,  2x zásuvka 230VAC/6A na DIN lištu, 1x zásuvka 230V/10A a 1x 400V/16A na bok rozvaděče, jističe, kombinovaný jistič s pr. chráničem, proiudový chránič, pomocné kontakty, stykače, pomocné  relé, ovladače , signálky, vývody pro  oběhová čerpadla,vývody pro kotle,   svorky s pojistkou, svorky, kabelové vývody, kabelový žlab, ostatní montážní materiál dle zapojovacích schemat a dodavatele -  silové připojení čerpadel a kotlů  dle MaR</t>
  </si>
  <si>
    <t>montáž náplně do rozvaděče (relé, svorky,, jističe….)</t>
  </si>
  <si>
    <t>hod</t>
  </si>
  <si>
    <t>vyzkoušení funkce - test 1:1</t>
  </si>
  <si>
    <t>RVS</t>
  </si>
  <si>
    <t>Naparametrování regulátorů  RVS -řízení strojovny, vytápění</t>
  </si>
  <si>
    <t>WEBLPB</t>
  </si>
  <si>
    <t>nastavení WEB serveru pro dálkovou správu kotelny</t>
  </si>
  <si>
    <t>WEBKOT</t>
  </si>
  <si>
    <t>nastavení WEB serveru pro dálkovou správu, zabezpečení</t>
  </si>
  <si>
    <t>M02</t>
  </si>
  <si>
    <t>MaR Přístroje pro blokace kotelny</t>
  </si>
  <si>
    <t>QAH 17.01</t>
  </si>
  <si>
    <t>Čidlo úniku plynu např. E2630-LEL   - dvoustupňové</t>
  </si>
  <si>
    <t>CO 17.02</t>
  </si>
  <si>
    <t>Čidlo úniku CO  např. E2630-CO- dvoustupňové</t>
  </si>
  <si>
    <t>SB 17.07</t>
  </si>
  <si>
    <t>Stop tlačítko do prostoru s rozpínacím kontaktem a, aretací</t>
  </si>
  <si>
    <t>M3643-0001S</t>
  </si>
  <si>
    <t>montáž tlačítka</t>
  </si>
  <si>
    <t>HU 16.01</t>
  </si>
  <si>
    <t>Signalizace poruchy  - kresleno pro houkačku na, 230V AC</t>
  </si>
  <si>
    <t>montáž houkačky</t>
  </si>
  <si>
    <t>GSM 16.02</t>
  </si>
  <si>
    <t>GSM modul např. SMS 232 pro zasílání GSM zpráv při, poruše</t>
  </si>
  <si>
    <t>M03</t>
  </si>
  <si>
    <t>Přístroje pto řízení kotelny, vytápění a doplňování</t>
  </si>
  <si>
    <t>B9 12.00</t>
  </si>
  <si>
    <t>Venkovní čidlo teploty např. QAC34/101/L, NTC 1, kohm</t>
  </si>
  <si>
    <t>M3641-0001S</t>
  </si>
  <si>
    <t>montáž snímače</t>
  </si>
  <si>
    <t xml:space="preserve">      </t>
  </si>
  <si>
    <t>Příložné čidlo teploty např. QAD36/101/L: , NTC 10, kohm</t>
  </si>
  <si>
    <t>montáž snímače  teploty topné vody</t>
  </si>
  <si>
    <t>Y 6.01</t>
  </si>
  <si>
    <t>Solenoidový ventil dvoucestný pro doplňování DN10,, PN 10 s pohonem 230V, bez napětí uzavřen</t>
  </si>
  <si>
    <t>M3643-0031S</t>
  </si>
  <si>
    <t>montáže pro servopohony</t>
  </si>
  <si>
    <t>XC 6.01</t>
  </si>
  <si>
    <t>Dvojzásuvka na zeď 230V/16A s víčkem krytí min., IP44</t>
  </si>
  <si>
    <t>montáž zásuvky</t>
  </si>
  <si>
    <t>Y 18.01,2, 3</t>
  </si>
  <si>
    <t>Dvoucestný uzavírací kohout DN50, PN16 např., BELIMO R2050-S4 s vnitřním závitem a otočným</t>
  </si>
  <si>
    <t>pohonem 3B/2B/230V, např. BELIMO SR2030A, 20Nm, doba přestavení  90s (min. 120s)</t>
  </si>
  <si>
    <t>M04</t>
  </si>
  <si>
    <t>Přístroje pro osvětlení kotelny</t>
  </si>
  <si>
    <t>SV 1.01ab,02ab</t>
  </si>
  <si>
    <t>Zářívkové svítidlo 230V/2x36W/120cm, krytí, min.IP44 + 2x LED tělesa</t>
  </si>
  <si>
    <t>1</t>
  </si>
  <si>
    <t>montáž světla</t>
  </si>
  <si>
    <t>SA 1.01</t>
  </si>
  <si>
    <t>Vypínač osvětlení č.5 dvouokruhový na zeď 230V/10A, krytí min.IP44</t>
  </si>
  <si>
    <t>montáž vypínače</t>
  </si>
  <si>
    <t>M05</t>
  </si>
  <si>
    <t>Kabely, nosné prvky a montáže pro plynový zdroj</t>
  </si>
  <si>
    <t>5.1</t>
  </si>
  <si>
    <t>Vodič CY 6mm - pospojení</t>
  </si>
  <si>
    <t>5.2</t>
  </si>
  <si>
    <t>Kabel komunikace ethernet UTP Cat 5e</t>
  </si>
  <si>
    <t>5.3</t>
  </si>
  <si>
    <t>Kabely komunikace kotlů a regulátorů  JYS(t)Y, 2x2x0.8 mm2.</t>
  </si>
  <si>
    <t>5.4</t>
  </si>
  <si>
    <t>2x1 JYTY-O Kabel ovládací stíněný, PVC, 2kV</t>
  </si>
  <si>
    <t>5.5</t>
  </si>
  <si>
    <t>4x1 JYTY-O Kabel ovládací stíněný, PVC, 2kV</t>
  </si>
  <si>
    <t>5.6</t>
  </si>
  <si>
    <t>Kabel silový lanko, PVC, 2kV  4x1 -G</t>
  </si>
  <si>
    <t>5.7</t>
  </si>
  <si>
    <t>Kabel silový, PVC, 4kV  3x1.5 CYKY-J</t>
  </si>
  <si>
    <t>5.8</t>
  </si>
  <si>
    <t>Kabel silový, PVC, 4kV  3x1.5 CYKY-O</t>
  </si>
  <si>
    <t>5.9</t>
  </si>
  <si>
    <t>Kabel silový, PVC, 4kV  4x1.5 CYKY-J</t>
  </si>
  <si>
    <t>5.10</t>
  </si>
  <si>
    <t>Kabel silový, PVC, 4kV  5x1.5 CYKY-J</t>
  </si>
  <si>
    <t>5.11</t>
  </si>
  <si>
    <t>Kabel silový, PVC, 4kV  3x2.5 CYKY-J</t>
  </si>
  <si>
    <t>5.12</t>
  </si>
  <si>
    <t>Montážní žlab  62/50 s víkem</t>
  </si>
  <si>
    <t>5.13</t>
  </si>
  <si>
    <t>Montážní a instalační materiál, trubky, chráničky, ..</t>
  </si>
  <si>
    <t>5.14</t>
  </si>
  <si>
    <t>Drobný montážní a spojovací materiál</t>
  </si>
  <si>
    <t>5.15</t>
  </si>
  <si>
    <t>Montážní práce MaR -kotelna  (uložení kabelů,, prozvonění, připojení na svorkovnice..)</t>
  </si>
  <si>
    <t>5.16</t>
  </si>
  <si>
    <t>Demontáž stávajícího zařízení MaR kotelny</t>
  </si>
  <si>
    <t>5.17</t>
  </si>
  <si>
    <t>Inženýrské a kompletační práce, doprava</t>
  </si>
  <si>
    <t>5.18</t>
  </si>
  <si>
    <t>komplexní zkoušky seřízení</t>
  </si>
  <si>
    <t>5.19</t>
  </si>
  <si>
    <t>revize</t>
  </si>
  <si>
    <t>M06</t>
  </si>
  <si>
    <t>Dálková správa kotelny</t>
  </si>
  <si>
    <t>6.1</t>
  </si>
  <si>
    <t>Vybudování internetového přípojení kotelny vč, modemu, kabeláže, firewalu</t>
  </si>
  <si>
    <t>6.2</t>
  </si>
  <si>
    <t>Měsíční pronájem internet. Připojení</t>
  </si>
  <si>
    <t>Rekonstrukce plynové kotelny - D1.4 technika prostředí staveb</t>
  </si>
  <si>
    <t xml:space="preserve"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</si>
</sst>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6" xfId="0" applyNumberFormat="1" applyFont="1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49" xfId="0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3" borderId="49" xfId="0" applyFill="1" applyBorder="1"/>
    <xf numFmtId="0" fontId="0" fillId="3" borderId="53" xfId="0" applyFill="1" applyBorder="1"/>
    <xf numFmtId="0" fontId="0" fillId="3" borderId="51" xfId="0" applyFill="1" applyBorder="1"/>
    <xf numFmtId="49" fontId="0" fillId="3" borderId="51" xfId="0" applyNumberFormat="1" applyFill="1" applyBorder="1"/>
    <xf numFmtId="49" fontId="19" fillId="0" borderId="0" xfId="0" applyNumberFormat="1" applyFont="1" applyAlignment="1">
      <alignment wrapText="1"/>
    </xf>
    <xf numFmtId="0" fontId="8" fillId="3" borderId="52" xfId="0" applyFont="1" applyFill="1" applyBorder="1" applyAlignment="1">
      <alignment vertical="top"/>
    </xf>
    <xf numFmtId="49" fontId="8" fillId="3" borderId="43" xfId="0" applyNumberFormat="1" applyFont="1" applyFill="1" applyBorder="1" applyAlignment="1">
      <alignment vertical="top"/>
    </xf>
    <xf numFmtId="49" fontId="8" fillId="3" borderId="43" xfId="0" applyNumberFormat="1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vertical="top"/>
    </xf>
    <xf numFmtId="4" fontId="8" fillId="3" borderId="53" xfId="0" applyNumberFormat="1" applyFont="1" applyFill="1" applyBorder="1" applyAlignment="1">
      <alignment vertical="top"/>
    </xf>
    <xf numFmtId="0" fontId="0" fillId="3" borderId="49" xfId="0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4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0" fontId="0" fillId="0" borderId="26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10" xfId="0" applyBorder="1"/>
    <xf numFmtId="49" fontId="0" fillId="0" borderId="6" xfId="0" applyNumberFormat="1" applyBorder="1"/>
    <xf numFmtId="49" fontId="0" fillId="0" borderId="6" xfId="0" applyNumberFormat="1" applyBorder="1" applyAlignment="1">
      <alignment horizontal="left" wrapText="1"/>
    </xf>
    <xf numFmtId="0" fontId="0" fillId="0" borderId="38" xfId="0" applyBorder="1"/>
    <xf numFmtId="0" fontId="0" fillId="3" borderId="49" xfId="0" applyFill="1" applyBorder="1" applyAlignment="1">
      <alignment vertical="top" shrinkToFit="1"/>
    </xf>
    <xf numFmtId="0" fontId="0" fillId="0" borderId="10" xfId="0" applyBorder="1" applyAlignment="1">
      <alignment vertical="top"/>
    </xf>
    <xf numFmtId="49" fontId="0" fillId="0" borderId="6" xfId="0" applyNumberFormat="1" applyBorder="1" applyAlignment="1">
      <alignment vertical="top"/>
    </xf>
    <xf numFmtId="49" fontId="0" fillId="0" borderId="6" xfId="0" applyNumberFormat="1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38" xfId="0" applyBorder="1" applyAlignment="1">
      <alignment vertical="top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2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3" xfId="0" applyBorder="1" applyAlignment="1">
      <alignment vertical="center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72"/>
  <sheetViews>
    <sheetView showGridLines="0" tabSelected="1" view="pageBreakPreview" topLeftCell="B1" zoomScale="75" zoomScaleNormal="100" zoomScaleSheetLayoutView="75" workbookViewId="0">
      <selection activeCell="G27" sqref="G27:I2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63" t="s">
        <v>36</v>
      </c>
      <c r="B1" s="244" t="s">
        <v>42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>
      <c r="A2" s="3"/>
      <c r="B2" s="71" t="s">
        <v>40</v>
      </c>
      <c r="C2" s="72"/>
      <c r="D2" s="229" t="s">
        <v>47</v>
      </c>
      <c r="E2" s="230"/>
      <c r="F2" s="230"/>
      <c r="G2" s="230"/>
      <c r="H2" s="230"/>
      <c r="I2" s="230"/>
      <c r="J2" s="231"/>
      <c r="O2" s="1"/>
    </row>
    <row r="3" spans="1:15" ht="23.25" customHeight="1">
      <c r="A3" s="3"/>
      <c r="B3" s="73" t="s">
        <v>45</v>
      </c>
      <c r="C3" s="74"/>
      <c r="D3" s="257" t="s">
        <v>43</v>
      </c>
      <c r="E3" s="258"/>
      <c r="F3" s="258"/>
      <c r="G3" s="258"/>
      <c r="H3" s="258"/>
      <c r="I3" s="258"/>
      <c r="J3" s="259"/>
    </row>
    <row r="4" spans="1:15" ht="23.25" hidden="1" customHeight="1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>
      <c r="A5" s="3"/>
      <c r="B5" s="40" t="s">
        <v>21</v>
      </c>
      <c r="D5" s="80" t="s">
        <v>48</v>
      </c>
      <c r="E5" s="23"/>
      <c r="F5" s="23"/>
      <c r="G5" s="23"/>
      <c r="H5" s="25" t="s">
        <v>33</v>
      </c>
      <c r="I5" s="80" t="s">
        <v>52</v>
      </c>
      <c r="J5" s="9"/>
    </row>
    <row r="6" spans="1:15" ht="15.75" customHeight="1">
      <c r="A6" s="3"/>
      <c r="B6" s="35"/>
      <c r="C6" s="23"/>
      <c r="D6" s="80" t="s">
        <v>49</v>
      </c>
      <c r="E6" s="23"/>
      <c r="F6" s="23"/>
      <c r="G6" s="23"/>
      <c r="H6" s="25" t="s">
        <v>34</v>
      </c>
      <c r="I6" s="80" t="s">
        <v>53</v>
      </c>
      <c r="J6" s="9"/>
    </row>
    <row r="7" spans="1:15" ht="15.75" customHeight="1">
      <c r="A7" s="3"/>
      <c r="B7" s="36"/>
      <c r="C7" s="81" t="s">
        <v>51</v>
      </c>
      <c r="D7" s="70" t="s">
        <v>50</v>
      </c>
      <c r="E7" s="30"/>
      <c r="F7" s="30"/>
      <c r="G7" s="30"/>
      <c r="H7" s="31"/>
      <c r="I7" s="30"/>
      <c r="J7" s="43"/>
    </row>
    <row r="8" spans="1:15" ht="24" hidden="1" customHeight="1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>
      <c r="A9" s="3"/>
      <c r="B9" s="3"/>
      <c r="D9" s="29"/>
      <c r="H9" s="25" t="s">
        <v>34</v>
      </c>
      <c r="I9" s="29"/>
      <c r="J9" s="9"/>
    </row>
    <row r="10" spans="1:15" ht="15.75" hidden="1" customHeight="1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>
      <c r="A11" s="3"/>
      <c r="B11" s="40" t="s">
        <v>18</v>
      </c>
      <c r="D11" s="236" t="s">
        <v>54</v>
      </c>
      <c r="E11" s="236"/>
      <c r="F11" s="236"/>
      <c r="G11" s="236"/>
      <c r="H11" s="25" t="s">
        <v>33</v>
      </c>
      <c r="I11" s="82" t="s">
        <v>54</v>
      </c>
      <c r="J11" s="9"/>
    </row>
    <row r="12" spans="1:15" ht="15.75" customHeight="1">
      <c r="A12" s="3"/>
      <c r="B12" s="35"/>
      <c r="C12" s="23"/>
      <c r="D12" s="255" t="s">
        <v>54</v>
      </c>
      <c r="E12" s="255"/>
      <c r="F12" s="255"/>
      <c r="G12" s="255"/>
      <c r="H12" s="25" t="s">
        <v>34</v>
      </c>
      <c r="I12" s="82"/>
      <c r="J12" s="9"/>
    </row>
    <row r="13" spans="1:15" ht="15.75" customHeight="1">
      <c r="A13" s="3"/>
      <c r="B13" s="36"/>
      <c r="C13" s="83" t="s">
        <v>54</v>
      </c>
      <c r="D13" s="256" t="s">
        <v>55</v>
      </c>
      <c r="E13" s="256"/>
      <c r="F13" s="256"/>
      <c r="G13" s="256"/>
      <c r="H13" s="26"/>
      <c r="I13" s="30"/>
      <c r="J13" s="43"/>
    </row>
    <row r="14" spans="1:15" ht="24" hidden="1" customHeight="1">
      <c r="A14" s="3"/>
      <c r="B14" s="56" t="s">
        <v>20</v>
      </c>
      <c r="C14" s="57"/>
      <c r="D14" s="58" t="s">
        <v>46</v>
      </c>
      <c r="E14" s="59"/>
      <c r="F14" s="59"/>
      <c r="G14" s="59"/>
      <c r="H14" s="60"/>
      <c r="I14" s="59"/>
      <c r="J14" s="61"/>
    </row>
    <row r="15" spans="1:15" ht="32.25" customHeight="1">
      <c r="A15" s="3"/>
      <c r="B15" s="44" t="s">
        <v>31</v>
      </c>
      <c r="C15" s="62"/>
      <c r="D15" s="15"/>
      <c r="E15" s="235"/>
      <c r="F15" s="235"/>
      <c r="G15" s="253"/>
      <c r="H15" s="253"/>
      <c r="I15" s="253" t="s">
        <v>28</v>
      </c>
      <c r="J15" s="254"/>
    </row>
    <row r="16" spans="1:15" ht="23.25" customHeight="1">
      <c r="A16" s="130" t="s">
        <v>23</v>
      </c>
      <c r="B16" s="131" t="s">
        <v>23</v>
      </c>
      <c r="C16" s="48"/>
      <c r="D16" s="49"/>
      <c r="E16" s="232"/>
      <c r="F16" s="233"/>
      <c r="G16" s="232"/>
      <c r="H16" s="233"/>
      <c r="I16" s="232">
        <f>SUM(I49:J54)</f>
        <v>0</v>
      </c>
      <c r="J16" s="234"/>
    </row>
    <row r="17" spans="1:10" ht="23.25" customHeight="1">
      <c r="A17" s="130" t="s">
        <v>24</v>
      </c>
      <c r="B17" s="131" t="s">
        <v>24</v>
      </c>
      <c r="C17" s="48"/>
      <c r="D17" s="49"/>
      <c r="E17" s="232"/>
      <c r="F17" s="233"/>
      <c r="G17" s="232"/>
      <c r="H17" s="233"/>
      <c r="I17" s="232">
        <f>SUM(I55:J66)</f>
        <v>0</v>
      </c>
      <c r="J17" s="234"/>
    </row>
    <row r="18" spans="1:10" ht="23.25" customHeight="1">
      <c r="A18" s="130" t="s">
        <v>25</v>
      </c>
      <c r="B18" s="131" t="s">
        <v>25</v>
      </c>
      <c r="C18" s="48"/>
      <c r="D18" s="49"/>
      <c r="E18" s="232"/>
      <c r="F18" s="233"/>
      <c r="G18" s="232"/>
      <c r="H18" s="233"/>
      <c r="I18" s="232">
        <f>I68</f>
        <v>0</v>
      </c>
      <c r="J18" s="234"/>
    </row>
    <row r="19" spans="1:10" ht="23.25" customHeight="1">
      <c r="A19" s="130" t="s">
        <v>98</v>
      </c>
      <c r="B19" s="131" t="s">
        <v>26</v>
      </c>
      <c r="C19" s="48"/>
      <c r="D19" s="49"/>
      <c r="E19" s="232"/>
      <c r="F19" s="233"/>
      <c r="G19" s="232"/>
      <c r="H19" s="233"/>
      <c r="I19" s="232">
        <f>I67</f>
        <v>0</v>
      </c>
      <c r="J19" s="234"/>
    </row>
    <row r="20" spans="1:10" ht="23.25" customHeight="1">
      <c r="A20" s="130" t="s">
        <v>99</v>
      </c>
      <c r="B20" s="131" t="s">
        <v>27</v>
      </c>
      <c r="C20" s="48"/>
      <c r="D20" s="49"/>
      <c r="E20" s="232"/>
      <c r="F20" s="233"/>
      <c r="G20" s="232"/>
      <c r="H20" s="233"/>
      <c r="I20" s="232">
        <v>0</v>
      </c>
      <c r="J20" s="234"/>
    </row>
    <row r="21" spans="1:10" ht="23.25" customHeight="1">
      <c r="A21" s="3"/>
      <c r="B21" s="64" t="s">
        <v>28</v>
      </c>
      <c r="C21" s="65"/>
      <c r="D21" s="66"/>
      <c r="E21" s="242"/>
      <c r="F21" s="251"/>
      <c r="G21" s="242"/>
      <c r="H21" s="251"/>
      <c r="I21" s="242">
        <f>SUM(I16:J20)</f>
        <v>0</v>
      </c>
      <c r="J21" s="243"/>
    </row>
    <row r="22" spans="1:10" ht="33" customHeight="1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>
      <c r="A23" s="3"/>
      <c r="B23" s="47" t="s">
        <v>11</v>
      </c>
      <c r="C23" s="48"/>
      <c r="D23" s="49"/>
      <c r="E23" s="50">
        <v>15</v>
      </c>
      <c r="F23" s="51" t="s">
        <v>0</v>
      </c>
      <c r="G23" s="240">
        <f>ZakladDPHSniVypocet</f>
        <v>0</v>
      </c>
      <c r="H23" s="241"/>
      <c r="I23" s="241"/>
      <c r="J23" s="52" t="str">
        <f t="shared" ref="J23:J28" si="0">Mena</f>
        <v>CZK</v>
      </c>
    </row>
    <row r="24" spans="1:10" ht="23.25" customHeight="1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38">
        <f>ZakladDPHSni*SazbaDPH1/100</f>
        <v>0</v>
      </c>
      <c r="H24" s="239"/>
      <c r="I24" s="239"/>
      <c r="J24" s="52" t="str">
        <f t="shared" si="0"/>
        <v>CZK</v>
      </c>
    </row>
    <row r="25" spans="1:10" ht="23.25" customHeight="1">
      <c r="A25" s="3"/>
      <c r="B25" s="47" t="s">
        <v>13</v>
      </c>
      <c r="C25" s="48"/>
      <c r="D25" s="49"/>
      <c r="E25" s="50">
        <v>21</v>
      </c>
      <c r="F25" s="51" t="s">
        <v>0</v>
      </c>
      <c r="G25" s="240">
        <f>I21</f>
        <v>0</v>
      </c>
      <c r="H25" s="241"/>
      <c r="I25" s="241"/>
      <c r="J25" s="52" t="str">
        <f t="shared" si="0"/>
        <v>CZK</v>
      </c>
    </row>
    <row r="26" spans="1:10" ht="23.25" customHeight="1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47">
        <f>ZakladDPHZakl*SazbaDPH2/100</f>
        <v>0</v>
      </c>
      <c r="H26" s="248"/>
      <c r="I26" s="248"/>
      <c r="J26" s="46" t="str">
        <f t="shared" si="0"/>
        <v>CZK</v>
      </c>
    </row>
    <row r="27" spans="1:10" ht="23.25" customHeight="1" thickBot="1">
      <c r="A27" s="3"/>
      <c r="B27" s="40" t="s">
        <v>4</v>
      </c>
      <c r="C27" s="17"/>
      <c r="D27" s="20"/>
      <c r="E27" s="17"/>
      <c r="F27" s="18"/>
      <c r="G27" s="249">
        <f>0</f>
        <v>0</v>
      </c>
      <c r="H27" s="249"/>
      <c r="I27" s="249"/>
      <c r="J27" s="53" t="str">
        <f t="shared" si="0"/>
        <v>CZK</v>
      </c>
    </row>
    <row r="28" spans="1:10" ht="27.75" hidden="1" customHeight="1" thickBot="1">
      <c r="A28" s="3"/>
      <c r="B28" s="102" t="s">
        <v>22</v>
      </c>
      <c r="C28" s="103"/>
      <c r="D28" s="103"/>
      <c r="E28" s="104"/>
      <c r="F28" s="105"/>
      <c r="G28" s="252">
        <f>ZakladDPHSniVypocet+ZakladDPHZaklVypocet</f>
        <v>0</v>
      </c>
      <c r="H28" s="252"/>
      <c r="I28" s="252"/>
      <c r="J28" s="106" t="str">
        <f t="shared" si="0"/>
        <v>CZK</v>
      </c>
    </row>
    <row r="29" spans="1:10" ht="27.75" customHeight="1" thickBot="1">
      <c r="A29" s="3"/>
      <c r="B29" s="102" t="s">
        <v>35</v>
      </c>
      <c r="C29" s="107"/>
      <c r="D29" s="107"/>
      <c r="E29" s="107"/>
      <c r="F29" s="107"/>
      <c r="G29" s="250">
        <f>SUM(G23:I28)</f>
        <v>0</v>
      </c>
      <c r="H29" s="250"/>
      <c r="I29" s="250"/>
      <c r="J29" s="108" t="s">
        <v>58</v>
      </c>
    </row>
    <row r="30" spans="1:10" ht="12.75" customHeight="1">
      <c r="A30" s="3"/>
      <c r="B30" s="3"/>
      <c r="J30" s="10"/>
    </row>
    <row r="31" spans="1:10" ht="30" customHeight="1">
      <c r="A31" s="3"/>
      <c r="B31" s="3"/>
      <c r="J31" s="10"/>
    </row>
    <row r="32" spans="1:10" ht="18.75" customHeight="1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43559</v>
      </c>
      <c r="I32" s="33"/>
      <c r="J32" s="10"/>
    </row>
    <row r="33" spans="1:52" ht="47.25" customHeight="1">
      <c r="A33" s="3"/>
      <c r="B33" s="3"/>
      <c r="J33" s="10"/>
    </row>
    <row r="34" spans="1:52" s="28" customFormat="1" ht="18.75" customHeight="1">
      <c r="A34" s="27"/>
      <c r="B34" s="27"/>
      <c r="D34" s="22"/>
      <c r="E34" s="22"/>
      <c r="G34" s="22"/>
      <c r="H34" s="22"/>
      <c r="I34" s="22"/>
      <c r="J34" s="32"/>
    </row>
    <row r="35" spans="1:52" ht="12.75" customHeight="1">
      <c r="A35" s="3"/>
      <c r="B35" s="3"/>
      <c r="D35" s="237" t="s">
        <v>2</v>
      </c>
      <c r="E35" s="237"/>
      <c r="H35" s="11" t="s">
        <v>3</v>
      </c>
      <c r="J35" s="10"/>
    </row>
    <row r="36" spans="1:52" ht="13.5" customHeight="1" thickBot="1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52" ht="25.5" hidden="1" customHeight="1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>
      <c r="A39" s="86">
        <v>0</v>
      </c>
      <c r="B39" s="92" t="s">
        <v>56</v>
      </c>
      <c r="C39" s="219" t="s">
        <v>47</v>
      </c>
      <c r="D39" s="220"/>
      <c r="E39" s="220"/>
      <c r="F39" s="97">
        <f>D1.4!AC147</f>
        <v>0</v>
      </c>
      <c r="G39" s="98">
        <f>D1.4!AD147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52" ht="25.5" hidden="1" customHeight="1">
      <c r="A40" s="86"/>
      <c r="B40" s="221" t="s">
        <v>57</v>
      </c>
      <c r="C40" s="222"/>
      <c r="D40" s="222"/>
      <c r="E40" s="223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>
      <c r="B42" t="s">
        <v>59</v>
      </c>
    </row>
    <row r="43" spans="1:52">
      <c r="B43" s="224"/>
      <c r="C43" s="224"/>
      <c r="D43" s="224"/>
      <c r="E43" s="224"/>
      <c r="F43" s="224"/>
      <c r="G43" s="224"/>
      <c r="H43" s="224"/>
      <c r="I43" s="224"/>
      <c r="J43" s="224"/>
      <c r="AZ43" s="109">
        <f>B43</f>
        <v>0</v>
      </c>
    </row>
    <row r="46" spans="1:52" ht="15.75">
      <c r="B46" s="110" t="s">
        <v>60</v>
      </c>
    </row>
    <row r="48" spans="1:52" ht="25.5" customHeight="1">
      <c r="A48" s="111"/>
      <c r="B48" s="115" t="s">
        <v>16</v>
      </c>
      <c r="C48" s="115" t="s">
        <v>5</v>
      </c>
      <c r="D48" s="116"/>
      <c r="E48" s="116"/>
      <c r="F48" s="119" t="s">
        <v>61</v>
      </c>
      <c r="G48" s="119"/>
      <c r="H48" s="119"/>
      <c r="I48" s="225" t="s">
        <v>28</v>
      </c>
      <c r="J48" s="225"/>
    </row>
    <row r="49" spans="1:10" ht="25.5" customHeight="1">
      <c r="A49" s="112"/>
      <c r="B49" s="120" t="s">
        <v>62</v>
      </c>
      <c r="C49" s="227" t="s">
        <v>63</v>
      </c>
      <c r="D49" s="228"/>
      <c r="E49" s="228"/>
      <c r="F49" s="122" t="s">
        <v>23</v>
      </c>
      <c r="G49" s="123"/>
      <c r="H49" s="123"/>
      <c r="I49" s="226">
        <f>D1.4!G8</f>
        <v>0</v>
      </c>
      <c r="J49" s="226"/>
    </row>
    <row r="50" spans="1:10" ht="25.5" customHeight="1">
      <c r="A50" s="112"/>
      <c r="B50" s="114" t="s">
        <v>64</v>
      </c>
      <c r="C50" s="214" t="s">
        <v>65</v>
      </c>
      <c r="D50" s="215"/>
      <c r="E50" s="215"/>
      <c r="F50" s="124" t="s">
        <v>23</v>
      </c>
      <c r="G50" s="125"/>
      <c r="H50" s="125"/>
      <c r="I50" s="213">
        <f>D1.4!G11</f>
        <v>0</v>
      </c>
      <c r="J50" s="213"/>
    </row>
    <row r="51" spans="1:10" ht="25.5" customHeight="1">
      <c r="A51" s="112"/>
      <c r="B51" s="114" t="s">
        <v>66</v>
      </c>
      <c r="C51" s="214" t="s">
        <v>67</v>
      </c>
      <c r="D51" s="215"/>
      <c r="E51" s="215"/>
      <c r="F51" s="124" t="s">
        <v>23</v>
      </c>
      <c r="G51" s="125"/>
      <c r="H51" s="125"/>
      <c r="I51" s="213">
        <f>D1.4!G13</f>
        <v>0</v>
      </c>
      <c r="J51" s="213"/>
    </row>
    <row r="52" spans="1:10" ht="25.5" customHeight="1">
      <c r="A52" s="112"/>
      <c r="B52" s="114" t="s">
        <v>68</v>
      </c>
      <c r="C52" s="214" t="s">
        <v>69</v>
      </c>
      <c r="D52" s="215"/>
      <c r="E52" s="215"/>
      <c r="F52" s="124" t="s">
        <v>23</v>
      </c>
      <c r="G52" s="125"/>
      <c r="H52" s="125"/>
      <c r="I52" s="213">
        <f>D1.4!G15</f>
        <v>0</v>
      </c>
      <c r="J52" s="213"/>
    </row>
    <row r="53" spans="1:10" ht="25.5" customHeight="1">
      <c r="A53" s="112"/>
      <c r="B53" s="114" t="s">
        <v>70</v>
      </c>
      <c r="C53" s="214" t="s">
        <v>71</v>
      </c>
      <c r="D53" s="215"/>
      <c r="E53" s="215"/>
      <c r="F53" s="124" t="s">
        <v>23</v>
      </c>
      <c r="G53" s="125"/>
      <c r="H53" s="125"/>
      <c r="I53" s="213">
        <f>D1.4!G17</f>
        <v>0</v>
      </c>
      <c r="J53" s="213"/>
    </row>
    <row r="54" spans="1:10" ht="25.5" customHeight="1">
      <c r="A54" s="112"/>
      <c r="B54" s="114" t="s">
        <v>72</v>
      </c>
      <c r="C54" s="214" t="s">
        <v>73</v>
      </c>
      <c r="D54" s="215"/>
      <c r="E54" s="215"/>
      <c r="F54" s="124" t="s">
        <v>23</v>
      </c>
      <c r="G54" s="125"/>
      <c r="H54" s="125"/>
      <c r="I54" s="213">
        <f>D1.4!G19</f>
        <v>0</v>
      </c>
      <c r="J54" s="213"/>
    </row>
    <row r="55" spans="1:10" ht="25.5" customHeight="1">
      <c r="A55" s="112"/>
      <c r="B55" s="114" t="s">
        <v>74</v>
      </c>
      <c r="C55" s="214" t="s">
        <v>75</v>
      </c>
      <c r="D55" s="215"/>
      <c r="E55" s="215"/>
      <c r="F55" s="124" t="s">
        <v>24</v>
      </c>
      <c r="G55" s="125"/>
      <c r="H55" s="125"/>
      <c r="I55" s="213">
        <f>D1.4!G21</f>
        <v>0</v>
      </c>
      <c r="J55" s="213"/>
    </row>
    <row r="56" spans="1:10" ht="25.5" customHeight="1">
      <c r="A56" s="112"/>
      <c r="B56" s="114" t="s">
        <v>76</v>
      </c>
      <c r="C56" s="214" t="s">
        <v>77</v>
      </c>
      <c r="D56" s="215"/>
      <c r="E56" s="215"/>
      <c r="F56" s="124" t="s">
        <v>24</v>
      </c>
      <c r="G56" s="125"/>
      <c r="H56" s="125"/>
      <c r="I56" s="213">
        <f>D1.4!G27</f>
        <v>0</v>
      </c>
      <c r="J56" s="213"/>
    </row>
    <row r="57" spans="1:10" ht="25.5" customHeight="1">
      <c r="A57" s="112"/>
      <c r="B57" s="114" t="s">
        <v>78</v>
      </c>
      <c r="C57" s="214" t="s">
        <v>79</v>
      </c>
      <c r="D57" s="215"/>
      <c r="E57" s="215"/>
      <c r="F57" s="124" t="s">
        <v>24</v>
      </c>
      <c r="G57" s="125"/>
      <c r="H57" s="125"/>
      <c r="I57" s="213">
        <f>D1.4!G46</f>
        <v>0</v>
      </c>
      <c r="J57" s="213"/>
    </row>
    <row r="58" spans="1:10" ht="25.5" customHeight="1">
      <c r="A58" s="112"/>
      <c r="B58" s="114" t="s">
        <v>80</v>
      </c>
      <c r="C58" s="214" t="s">
        <v>81</v>
      </c>
      <c r="D58" s="215"/>
      <c r="E58" s="215"/>
      <c r="F58" s="124" t="s">
        <v>24</v>
      </c>
      <c r="G58" s="125"/>
      <c r="H58" s="125"/>
      <c r="I58" s="213">
        <f>D1.4!G64</f>
        <v>0</v>
      </c>
      <c r="J58" s="213"/>
    </row>
    <row r="59" spans="1:10" ht="25.5" customHeight="1">
      <c r="A59" s="112"/>
      <c r="B59" s="114" t="s">
        <v>82</v>
      </c>
      <c r="C59" s="214" t="s">
        <v>83</v>
      </c>
      <c r="D59" s="215"/>
      <c r="E59" s="215"/>
      <c r="F59" s="124" t="s">
        <v>24</v>
      </c>
      <c r="G59" s="125"/>
      <c r="H59" s="125"/>
      <c r="I59" s="213">
        <f>D1.4!G69</f>
        <v>0</v>
      </c>
      <c r="J59" s="213"/>
    </row>
    <row r="60" spans="1:10" ht="25.5" customHeight="1">
      <c r="A60" s="112"/>
      <c r="B60" s="114" t="s">
        <v>84</v>
      </c>
      <c r="C60" s="214" t="s">
        <v>85</v>
      </c>
      <c r="D60" s="215"/>
      <c r="E60" s="215"/>
      <c r="F60" s="124" t="s">
        <v>24</v>
      </c>
      <c r="G60" s="125"/>
      <c r="H60" s="125"/>
      <c r="I60" s="213">
        <f>D1.4!G80</f>
        <v>0</v>
      </c>
      <c r="J60" s="213"/>
    </row>
    <row r="61" spans="1:10" ht="25.5" customHeight="1">
      <c r="A61" s="112"/>
      <c r="B61" s="114" t="s">
        <v>86</v>
      </c>
      <c r="C61" s="214" t="s">
        <v>87</v>
      </c>
      <c r="D61" s="215"/>
      <c r="E61" s="215"/>
      <c r="F61" s="124" t="s">
        <v>24</v>
      </c>
      <c r="G61" s="125"/>
      <c r="H61" s="125"/>
      <c r="I61" s="213">
        <f>D1.4!G91</f>
        <v>0</v>
      </c>
      <c r="J61" s="213"/>
    </row>
    <row r="62" spans="1:10" ht="25.5" customHeight="1">
      <c r="A62" s="112"/>
      <c r="B62" s="114" t="s">
        <v>88</v>
      </c>
      <c r="C62" s="214" t="s">
        <v>89</v>
      </c>
      <c r="D62" s="215"/>
      <c r="E62" s="215"/>
      <c r="F62" s="124" t="s">
        <v>24</v>
      </c>
      <c r="G62" s="125"/>
      <c r="H62" s="125"/>
      <c r="I62" s="213">
        <f>D1.4!G105</f>
        <v>0</v>
      </c>
      <c r="J62" s="213"/>
    </row>
    <row r="63" spans="1:10" ht="25.5" customHeight="1">
      <c r="A63" s="112"/>
      <c r="B63" s="114" t="s">
        <v>90</v>
      </c>
      <c r="C63" s="214" t="s">
        <v>91</v>
      </c>
      <c r="D63" s="215"/>
      <c r="E63" s="215"/>
      <c r="F63" s="124" t="s">
        <v>24</v>
      </c>
      <c r="G63" s="125"/>
      <c r="H63" s="125"/>
      <c r="I63" s="213">
        <f>D1.4!G125</f>
        <v>0</v>
      </c>
      <c r="J63" s="213"/>
    </row>
    <row r="64" spans="1:10" ht="25.5" customHeight="1">
      <c r="A64" s="112"/>
      <c r="B64" s="114" t="s">
        <v>92</v>
      </c>
      <c r="C64" s="214" t="s">
        <v>93</v>
      </c>
      <c r="D64" s="215"/>
      <c r="E64" s="215"/>
      <c r="F64" s="124" t="s">
        <v>24</v>
      </c>
      <c r="G64" s="125"/>
      <c r="H64" s="125"/>
      <c r="I64" s="213">
        <f>D1.4!G127</f>
        <v>0</v>
      </c>
      <c r="J64" s="213"/>
    </row>
    <row r="65" spans="1:10" ht="25.5" customHeight="1">
      <c r="A65" s="112"/>
      <c r="B65" s="114" t="s">
        <v>94</v>
      </c>
      <c r="C65" s="214" t="s">
        <v>95</v>
      </c>
      <c r="D65" s="215"/>
      <c r="E65" s="215"/>
      <c r="F65" s="124" t="s">
        <v>24</v>
      </c>
      <c r="G65" s="125"/>
      <c r="H65" s="125"/>
      <c r="I65" s="213">
        <f>D1.4!G133</f>
        <v>0</v>
      </c>
      <c r="J65" s="213"/>
    </row>
    <row r="66" spans="1:10" ht="25.5" customHeight="1">
      <c r="A66" s="112"/>
      <c r="B66" s="114" t="s">
        <v>96</v>
      </c>
      <c r="C66" s="214" t="s">
        <v>97</v>
      </c>
      <c r="D66" s="215"/>
      <c r="E66" s="215"/>
      <c r="F66" s="124" t="s">
        <v>24</v>
      </c>
      <c r="G66" s="125"/>
      <c r="H66" s="125"/>
      <c r="I66" s="213">
        <f>D1.4!G136</f>
        <v>0</v>
      </c>
      <c r="J66" s="213"/>
    </row>
    <row r="67" spans="1:10" ht="25.5" customHeight="1">
      <c r="A67" s="112"/>
      <c r="B67" s="121" t="s">
        <v>98</v>
      </c>
      <c r="C67" s="217" t="s">
        <v>26</v>
      </c>
      <c r="D67" s="218"/>
      <c r="E67" s="218"/>
      <c r="F67" s="126" t="s">
        <v>98</v>
      </c>
      <c r="G67" s="127"/>
      <c r="H67" s="127"/>
      <c r="I67" s="216">
        <f>D1.4!G138</f>
        <v>0</v>
      </c>
      <c r="J67" s="216"/>
    </row>
    <row r="68" spans="1:10" ht="25.5" customHeight="1">
      <c r="A68" s="112"/>
      <c r="B68" s="121" t="s">
        <v>382</v>
      </c>
      <c r="C68" s="121" t="s">
        <v>383</v>
      </c>
      <c r="D68" s="176"/>
      <c r="E68" s="176"/>
      <c r="F68" s="126" t="s">
        <v>25</v>
      </c>
      <c r="G68" s="175"/>
      <c r="H68" s="175"/>
      <c r="I68" s="216">
        <f>MAR!G94</f>
        <v>0</v>
      </c>
      <c r="J68" s="216"/>
    </row>
    <row r="69" spans="1:10" ht="25.5" customHeight="1">
      <c r="A69" s="113"/>
      <c r="B69" s="117" t="s">
        <v>1</v>
      </c>
      <c r="C69" s="117"/>
      <c r="D69" s="118"/>
      <c r="E69" s="118"/>
      <c r="F69" s="128"/>
      <c r="G69" s="129"/>
      <c r="H69" s="129"/>
      <c r="I69" s="212">
        <f>SUM(I49:J68)</f>
        <v>0</v>
      </c>
      <c r="J69" s="212"/>
    </row>
    <row r="70" spans="1:10">
      <c r="F70" s="85"/>
      <c r="G70" s="85"/>
      <c r="H70" s="85"/>
      <c r="I70" s="85"/>
      <c r="J70" s="85"/>
    </row>
    <row r="71" spans="1:10">
      <c r="F71" s="85"/>
      <c r="G71" s="85"/>
      <c r="H71" s="85"/>
      <c r="I71" s="85"/>
      <c r="J71" s="85"/>
    </row>
    <row r="72" spans="1:10">
      <c r="F72" s="85"/>
      <c r="G72" s="85"/>
      <c r="H72" s="85"/>
      <c r="I72" s="85"/>
      <c r="J72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9:J69"/>
    <mergeCell ref="I65:J65"/>
    <mergeCell ref="C65:E65"/>
    <mergeCell ref="I66:J66"/>
    <mergeCell ref="C66:E66"/>
    <mergeCell ref="I67:J67"/>
    <mergeCell ref="C67:E67"/>
    <mergeCell ref="I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0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>
      <c r="A1" s="260" t="s">
        <v>6</v>
      </c>
      <c r="B1" s="260"/>
      <c r="C1" s="261"/>
      <c r="D1" s="260"/>
      <c r="E1" s="260"/>
      <c r="F1" s="260"/>
      <c r="G1" s="260"/>
    </row>
    <row r="2" spans="1:7" ht="24.95" customHeight="1">
      <c r="A2" s="69" t="s">
        <v>41</v>
      </c>
      <c r="B2" s="68"/>
      <c r="C2" s="262"/>
      <c r="D2" s="262"/>
      <c r="E2" s="262"/>
      <c r="F2" s="262"/>
      <c r="G2" s="263"/>
    </row>
    <row r="3" spans="1:7" ht="24.95" hidden="1" customHeight="1">
      <c r="A3" s="69" t="s">
        <v>7</v>
      </c>
      <c r="B3" s="68"/>
      <c r="C3" s="262"/>
      <c r="D3" s="262"/>
      <c r="E3" s="262"/>
      <c r="F3" s="262"/>
      <c r="G3" s="263"/>
    </row>
    <row r="4" spans="1:7" ht="24.95" hidden="1" customHeight="1">
      <c r="A4" s="69" t="s">
        <v>8</v>
      </c>
      <c r="B4" s="68"/>
      <c r="C4" s="262"/>
      <c r="D4" s="262"/>
      <c r="E4" s="262"/>
      <c r="F4" s="262"/>
      <c r="G4" s="263"/>
    </row>
    <row r="5" spans="1:7" hidden="1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57"/>
  <sheetViews>
    <sheetView view="pageBreakPreview" topLeftCell="A99" zoomScale="60" zoomScaleNormal="100" workbookViewId="0">
      <selection activeCell="A133" sqref="A133:G157"/>
    </sheetView>
  </sheetViews>
  <sheetFormatPr defaultRowHeight="12.75" outlineLevelRow="1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76" t="s">
        <v>6</v>
      </c>
      <c r="B1" s="276"/>
      <c r="C1" s="276"/>
      <c r="D1" s="276"/>
      <c r="E1" s="276"/>
      <c r="F1" s="276"/>
      <c r="G1" s="276"/>
      <c r="AE1" t="s">
        <v>101</v>
      </c>
    </row>
    <row r="2" spans="1:60" ht="24.95" customHeight="1">
      <c r="A2" s="134" t="s">
        <v>100</v>
      </c>
      <c r="B2" s="132"/>
      <c r="C2" s="277" t="s">
        <v>529</v>
      </c>
      <c r="D2" s="278"/>
      <c r="E2" s="278"/>
      <c r="F2" s="278"/>
      <c r="G2" s="279"/>
      <c r="AE2" t="s">
        <v>102</v>
      </c>
    </row>
    <row r="3" spans="1:60" ht="24.95" customHeight="1">
      <c r="A3" s="135" t="s">
        <v>7</v>
      </c>
      <c r="B3" s="133"/>
      <c r="C3" s="280" t="s">
        <v>43</v>
      </c>
      <c r="D3" s="281"/>
      <c r="E3" s="281"/>
      <c r="F3" s="281"/>
      <c r="G3" s="282"/>
      <c r="AE3" t="s">
        <v>103</v>
      </c>
    </row>
    <row r="4" spans="1:60" ht="24.95" hidden="1" customHeight="1">
      <c r="A4" s="135" t="s">
        <v>8</v>
      </c>
      <c r="B4" s="133"/>
      <c r="C4" s="280"/>
      <c r="D4" s="281"/>
      <c r="E4" s="281"/>
      <c r="F4" s="281"/>
      <c r="G4" s="282"/>
      <c r="AE4" t="s">
        <v>104</v>
      </c>
    </row>
    <row r="5" spans="1:60" hidden="1">
      <c r="A5" s="136" t="s">
        <v>105</v>
      </c>
      <c r="B5" s="137"/>
      <c r="C5" s="137"/>
      <c r="D5" s="138"/>
      <c r="E5" s="138"/>
      <c r="F5" s="138"/>
      <c r="G5" s="139"/>
      <c r="AE5" t="s">
        <v>106</v>
      </c>
    </row>
    <row r="7" spans="1:60" ht="38.25">
      <c r="A7" s="182" t="s">
        <v>107</v>
      </c>
      <c r="B7" s="183" t="s">
        <v>108</v>
      </c>
      <c r="C7" s="183" t="s">
        <v>109</v>
      </c>
      <c r="D7" s="182" t="s">
        <v>110</v>
      </c>
      <c r="E7" s="182" t="s">
        <v>111</v>
      </c>
      <c r="F7" s="140" t="s">
        <v>112</v>
      </c>
      <c r="G7" s="182" t="s">
        <v>28</v>
      </c>
      <c r="H7" s="157" t="s">
        <v>29</v>
      </c>
      <c r="I7" s="157" t="s">
        <v>113</v>
      </c>
      <c r="J7" s="157" t="s">
        <v>30</v>
      </c>
      <c r="K7" s="157" t="s">
        <v>114</v>
      </c>
      <c r="L7" s="157" t="s">
        <v>115</v>
      </c>
      <c r="M7" s="157" t="s">
        <v>116</v>
      </c>
      <c r="N7" s="157" t="s">
        <v>117</v>
      </c>
      <c r="O7" s="157" t="s">
        <v>118</v>
      </c>
      <c r="P7" s="157" t="s">
        <v>119</v>
      </c>
      <c r="Q7" s="157" t="s">
        <v>120</v>
      </c>
      <c r="R7" s="157" t="s">
        <v>121</v>
      </c>
      <c r="S7" s="157" t="s">
        <v>122</v>
      </c>
      <c r="T7" s="157" t="s">
        <v>123</v>
      </c>
      <c r="U7" s="145" t="s">
        <v>124</v>
      </c>
    </row>
    <row r="8" spans="1:60">
      <c r="A8" s="158" t="s">
        <v>125</v>
      </c>
      <c r="B8" s="159" t="s">
        <v>62</v>
      </c>
      <c r="C8" s="160" t="s">
        <v>63</v>
      </c>
      <c r="D8" s="161"/>
      <c r="E8" s="162"/>
      <c r="F8" s="163"/>
      <c r="G8" s="163">
        <f>SUMIF(AE9:AE10,"&lt;&gt;NOR",G9:G10)</f>
        <v>0</v>
      </c>
      <c r="H8" s="163"/>
      <c r="I8" s="163">
        <f>SUM(I9:I10)</f>
        <v>0</v>
      </c>
      <c r="J8" s="163"/>
      <c r="K8" s="163">
        <f>SUM(K9:K10)</f>
        <v>0</v>
      </c>
      <c r="L8" s="163"/>
      <c r="M8" s="163">
        <f>SUM(M9:M10)</f>
        <v>0</v>
      </c>
      <c r="N8" s="144"/>
      <c r="O8" s="144">
        <f>SUM(O9:O10)</f>
        <v>4.7975899999999996</v>
      </c>
      <c r="P8" s="144"/>
      <c r="Q8" s="144">
        <f>SUM(Q9:Q10)</f>
        <v>0</v>
      </c>
      <c r="R8" s="144"/>
      <c r="S8" s="144"/>
      <c r="T8" s="158"/>
      <c r="U8" s="144">
        <f>SUM(U9:U10)</f>
        <v>2.68</v>
      </c>
      <c r="AE8" t="s">
        <v>126</v>
      </c>
    </row>
    <row r="9" spans="1:60" outlineLevel="1">
      <c r="A9" s="142">
        <v>1</v>
      </c>
      <c r="B9" s="142" t="s">
        <v>127</v>
      </c>
      <c r="C9" s="171" t="s">
        <v>128</v>
      </c>
      <c r="D9" s="146" t="s">
        <v>129</v>
      </c>
      <c r="E9" s="152">
        <v>1.8</v>
      </c>
      <c r="F9" s="154"/>
      <c r="G9" s="155">
        <f>ROUND(E9*F9,2)</f>
        <v>0</v>
      </c>
      <c r="H9" s="154"/>
      <c r="I9" s="155">
        <f>ROUND(E9*H9,2)</f>
        <v>0</v>
      </c>
      <c r="J9" s="154"/>
      <c r="K9" s="155">
        <f>ROUND(E9*J9,2)</f>
        <v>0</v>
      </c>
      <c r="L9" s="155">
        <v>0</v>
      </c>
      <c r="M9" s="155">
        <f>G9*(1+L9/100)</f>
        <v>0</v>
      </c>
      <c r="N9" s="147">
        <v>3.9050000000000001E-2</v>
      </c>
      <c r="O9" s="147">
        <f>ROUND(E9*N9,5)</f>
        <v>7.0290000000000005E-2</v>
      </c>
      <c r="P9" s="147">
        <v>0</v>
      </c>
      <c r="Q9" s="147">
        <f>ROUND(E9*P9,5)</f>
        <v>0</v>
      </c>
      <c r="R9" s="147"/>
      <c r="S9" s="147"/>
      <c r="T9" s="148">
        <v>0.45</v>
      </c>
      <c r="U9" s="147">
        <f>ROUND(E9*T9,2)</f>
        <v>0.81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130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ht="22.5" outlineLevel="1">
      <c r="A10" s="142">
        <v>2</v>
      </c>
      <c r="B10" s="142" t="s">
        <v>131</v>
      </c>
      <c r="C10" s="171" t="s">
        <v>132</v>
      </c>
      <c r="D10" s="146" t="s">
        <v>133</v>
      </c>
      <c r="E10" s="152">
        <v>1.8</v>
      </c>
      <c r="F10" s="154"/>
      <c r="G10" s="155">
        <f>ROUND(E10*F10,2)</f>
        <v>0</v>
      </c>
      <c r="H10" s="154"/>
      <c r="I10" s="155">
        <f>ROUND(E10*H10,2)</f>
        <v>0</v>
      </c>
      <c r="J10" s="154"/>
      <c r="K10" s="155">
        <f>ROUND(E10*J10,2)</f>
        <v>0</v>
      </c>
      <c r="L10" s="155">
        <v>0</v>
      </c>
      <c r="M10" s="155">
        <f>G10*(1+L10/100)</f>
        <v>0</v>
      </c>
      <c r="N10" s="147">
        <v>2.6262799999999999</v>
      </c>
      <c r="O10" s="147">
        <f>ROUND(E10*N10,5)</f>
        <v>4.7272999999999996</v>
      </c>
      <c r="P10" s="147">
        <v>0</v>
      </c>
      <c r="Q10" s="147">
        <f>ROUND(E10*P10,5)</f>
        <v>0</v>
      </c>
      <c r="R10" s="147"/>
      <c r="S10" s="147"/>
      <c r="T10" s="148">
        <v>1.038</v>
      </c>
      <c r="U10" s="147">
        <f>ROUND(E10*T10,2)</f>
        <v>1.87</v>
      </c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130</v>
      </c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>
      <c r="A11" s="143" t="s">
        <v>125</v>
      </c>
      <c r="B11" s="143" t="s">
        <v>64</v>
      </c>
      <c r="C11" s="172" t="s">
        <v>65</v>
      </c>
      <c r="D11" s="149"/>
      <c r="E11" s="153"/>
      <c r="F11" s="156"/>
      <c r="G11" s="156">
        <f>SUMIF(AE12:AE12,"&lt;&gt;NOR",G12:G12)</f>
        <v>0</v>
      </c>
      <c r="H11" s="156"/>
      <c r="I11" s="156">
        <f>SUM(I12:I12)</f>
        <v>0</v>
      </c>
      <c r="J11" s="156"/>
      <c r="K11" s="156">
        <f>SUM(K12:K12)</f>
        <v>0</v>
      </c>
      <c r="L11" s="156"/>
      <c r="M11" s="156">
        <f>SUM(M12:M12)</f>
        <v>0</v>
      </c>
      <c r="N11" s="150"/>
      <c r="O11" s="150">
        <f>SUM(O12:O12)</f>
        <v>1.84144</v>
      </c>
      <c r="P11" s="150"/>
      <c r="Q11" s="150">
        <f>SUM(Q12:Q12)</f>
        <v>0</v>
      </c>
      <c r="R11" s="150"/>
      <c r="S11" s="150"/>
      <c r="T11" s="151"/>
      <c r="U11" s="150">
        <f>SUM(U12:U12)</f>
        <v>4.79</v>
      </c>
      <c r="AE11" t="s">
        <v>126</v>
      </c>
    </row>
    <row r="12" spans="1:60" outlineLevel="1">
      <c r="A12" s="142">
        <v>3</v>
      </c>
      <c r="B12" s="142" t="s">
        <v>134</v>
      </c>
      <c r="C12" s="171" t="s">
        <v>135</v>
      </c>
      <c r="D12" s="146" t="s">
        <v>133</v>
      </c>
      <c r="E12" s="152">
        <v>1</v>
      </c>
      <c r="F12" s="154"/>
      <c r="G12" s="155">
        <f>ROUND(E12*F12,2)</f>
        <v>0</v>
      </c>
      <c r="H12" s="154"/>
      <c r="I12" s="155">
        <f>ROUND(E12*H12,2)</f>
        <v>0</v>
      </c>
      <c r="J12" s="154"/>
      <c r="K12" s="155">
        <f>ROUND(E12*J12,2)</f>
        <v>0</v>
      </c>
      <c r="L12" s="155">
        <v>0</v>
      </c>
      <c r="M12" s="155">
        <f>G12*(1+L12/100)</f>
        <v>0</v>
      </c>
      <c r="N12" s="147">
        <v>1.84144</v>
      </c>
      <c r="O12" s="147">
        <f>ROUND(E12*N12,5)</f>
        <v>1.84144</v>
      </c>
      <c r="P12" s="147">
        <v>0</v>
      </c>
      <c r="Q12" s="147">
        <f>ROUND(E12*P12,5)</f>
        <v>0</v>
      </c>
      <c r="R12" s="147"/>
      <c r="S12" s="147"/>
      <c r="T12" s="148">
        <v>4.7939999999999996</v>
      </c>
      <c r="U12" s="147">
        <f>ROUND(E12*T12,2)</f>
        <v>4.79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130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>
      <c r="A13" s="143" t="s">
        <v>125</v>
      </c>
      <c r="B13" s="143" t="s">
        <v>66</v>
      </c>
      <c r="C13" s="172" t="s">
        <v>67</v>
      </c>
      <c r="D13" s="149"/>
      <c r="E13" s="153"/>
      <c r="F13" s="156"/>
      <c r="G13" s="156">
        <f>SUMIF(AE14:AE14,"&lt;&gt;NOR",G14:G14)</f>
        <v>0</v>
      </c>
      <c r="H13" s="156"/>
      <c r="I13" s="156">
        <f>SUM(I14:I14)</f>
        <v>0</v>
      </c>
      <c r="J13" s="156"/>
      <c r="K13" s="156">
        <f>SUM(K14:K14)</f>
        <v>0</v>
      </c>
      <c r="L13" s="156"/>
      <c r="M13" s="156">
        <f>SUM(M14:M14)</f>
        <v>0</v>
      </c>
      <c r="N13" s="150"/>
      <c r="O13" s="150">
        <f>SUM(O14:O14)</f>
        <v>2.12</v>
      </c>
      <c r="P13" s="150"/>
      <c r="Q13" s="150">
        <f>SUM(Q14:Q14)</f>
        <v>0</v>
      </c>
      <c r="R13" s="150"/>
      <c r="S13" s="150"/>
      <c r="T13" s="151"/>
      <c r="U13" s="150">
        <f>SUM(U14:U14)</f>
        <v>29.3</v>
      </c>
      <c r="AE13" t="s">
        <v>126</v>
      </c>
    </row>
    <row r="14" spans="1:60" outlineLevel="1">
      <c r="A14" s="142">
        <v>4</v>
      </c>
      <c r="B14" s="142" t="s">
        <v>136</v>
      </c>
      <c r="C14" s="171" t="s">
        <v>137</v>
      </c>
      <c r="D14" s="146" t="s">
        <v>129</v>
      </c>
      <c r="E14" s="152">
        <v>40</v>
      </c>
      <c r="F14" s="154"/>
      <c r="G14" s="155">
        <f>ROUND(E14*F14,2)</f>
        <v>0</v>
      </c>
      <c r="H14" s="154"/>
      <c r="I14" s="155">
        <f>ROUND(E14*H14,2)</f>
        <v>0</v>
      </c>
      <c r="J14" s="154"/>
      <c r="K14" s="155">
        <f>ROUND(E14*J14,2)</f>
        <v>0</v>
      </c>
      <c r="L14" s="155">
        <v>0</v>
      </c>
      <c r="M14" s="155">
        <f>G14*(1+L14/100)</f>
        <v>0</v>
      </c>
      <c r="N14" s="147">
        <v>5.2999999999999999E-2</v>
      </c>
      <c r="O14" s="147">
        <f>ROUND(E14*N14,5)</f>
        <v>2.12</v>
      </c>
      <c r="P14" s="147">
        <v>0</v>
      </c>
      <c r="Q14" s="147">
        <f>ROUND(E14*P14,5)</f>
        <v>0</v>
      </c>
      <c r="R14" s="147"/>
      <c r="S14" s="147"/>
      <c r="T14" s="148">
        <v>0.73243999999999998</v>
      </c>
      <c r="U14" s="147">
        <f>ROUND(E14*T14,2)</f>
        <v>29.3</v>
      </c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130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>
      <c r="A15" s="143" t="s">
        <v>125</v>
      </c>
      <c r="B15" s="143" t="s">
        <v>68</v>
      </c>
      <c r="C15" s="172" t="s">
        <v>69</v>
      </c>
      <c r="D15" s="149"/>
      <c r="E15" s="153"/>
      <c r="F15" s="156"/>
      <c r="G15" s="156">
        <f>SUMIF(AE16:AE16,"&lt;&gt;NOR",G16:G16)</f>
        <v>0</v>
      </c>
      <c r="H15" s="156"/>
      <c r="I15" s="156">
        <f>SUM(I16:I16)</f>
        <v>0</v>
      </c>
      <c r="J15" s="156"/>
      <c r="K15" s="156">
        <f>SUM(K16:K16)</f>
        <v>0</v>
      </c>
      <c r="L15" s="156"/>
      <c r="M15" s="156">
        <f>SUM(M16:M16)</f>
        <v>0</v>
      </c>
      <c r="N15" s="150"/>
      <c r="O15" s="150">
        <f>SUM(O16:O16)</f>
        <v>1.2749999999999999</v>
      </c>
      <c r="P15" s="150"/>
      <c r="Q15" s="150">
        <f>SUM(Q16:Q16)</f>
        <v>0</v>
      </c>
      <c r="R15" s="150"/>
      <c r="S15" s="150"/>
      <c r="T15" s="151"/>
      <c r="U15" s="150">
        <f>SUM(U16:U16)</f>
        <v>1.1599999999999999</v>
      </c>
      <c r="AE15" t="s">
        <v>126</v>
      </c>
    </row>
    <row r="16" spans="1:60" ht="22.5" outlineLevel="1">
      <c r="A16" s="142">
        <v>5</v>
      </c>
      <c r="B16" s="142" t="s">
        <v>138</v>
      </c>
      <c r="C16" s="171" t="s">
        <v>139</v>
      </c>
      <c r="D16" s="146" t="s">
        <v>133</v>
      </c>
      <c r="E16" s="152">
        <v>0.5</v>
      </c>
      <c r="F16" s="154"/>
      <c r="G16" s="155">
        <f>ROUND(E16*F16,2)</f>
        <v>0</v>
      </c>
      <c r="H16" s="154"/>
      <c r="I16" s="155">
        <f>ROUND(E16*H16,2)</f>
        <v>0</v>
      </c>
      <c r="J16" s="154"/>
      <c r="K16" s="155">
        <f>ROUND(E16*J16,2)</f>
        <v>0</v>
      </c>
      <c r="L16" s="155">
        <v>0</v>
      </c>
      <c r="M16" s="155">
        <f>G16*(1+L16/100)</f>
        <v>0</v>
      </c>
      <c r="N16" s="147">
        <v>2.5499999999999998</v>
      </c>
      <c r="O16" s="147">
        <f>ROUND(E16*N16,5)</f>
        <v>1.2749999999999999</v>
      </c>
      <c r="P16" s="147">
        <v>0</v>
      </c>
      <c r="Q16" s="147">
        <f>ROUND(E16*P16,5)</f>
        <v>0</v>
      </c>
      <c r="R16" s="147"/>
      <c r="S16" s="147"/>
      <c r="T16" s="148">
        <v>2.3170000000000002</v>
      </c>
      <c r="U16" s="147">
        <f>ROUND(E16*T16,2)</f>
        <v>1.1599999999999999</v>
      </c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130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>
      <c r="A17" s="143" t="s">
        <v>125</v>
      </c>
      <c r="B17" s="143" t="s">
        <v>70</v>
      </c>
      <c r="C17" s="172" t="s">
        <v>71</v>
      </c>
      <c r="D17" s="149"/>
      <c r="E17" s="153"/>
      <c r="F17" s="156"/>
      <c r="G17" s="156">
        <f>SUMIF(AE18:AE18,"&lt;&gt;NOR",G18:G18)</f>
        <v>0</v>
      </c>
      <c r="H17" s="156"/>
      <c r="I17" s="156">
        <f>SUM(I18:I18)</f>
        <v>0</v>
      </c>
      <c r="J17" s="156"/>
      <c r="K17" s="156">
        <f>SUM(K18:K18)</f>
        <v>0</v>
      </c>
      <c r="L17" s="156"/>
      <c r="M17" s="156">
        <f>SUM(M18:M18)</f>
        <v>0</v>
      </c>
      <c r="N17" s="150"/>
      <c r="O17" s="150">
        <f>SUM(O18:O18)</f>
        <v>0.98592000000000002</v>
      </c>
      <c r="P17" s="150"/>
      <c r="Q17" s="150">
        <f>SUM(Q18:Q18)</f>
        <v>0.06</v>
      </c>
      <c r="R17" s="150"/>
      <c r="S17" s="150"/>
      <c r="T17" s="151"/>
      <c r="U17" s="150">
        <f>SUM(U18:U18)</f>
        <v>7.97</v>
      </c>
      <c r="AE17" t="s">
        <v>126</v>
      </c>
    </row>
    <row r="18" spans="1:60" outlineLevel="1">
      <c r="A18" s="142">
        <v>6</v>
      </c>
      <c r="B18" s="142" t="s">
        <v>140</v>
      </c>
      <c r="C18" s="171" t="s">
        <v>141</v>
      </c>
      <c r="D18" s="146" t="s">
        <v>142</v>
      </c>
      <c r="E18" s="152">
        <v>1</v>
      </c>
      <c r="F18" s="154"/>
      <c r="G18" s="155">
        <f>ROUND(E18*F18,2)</f>
        <v>0</v>
      </c>
      <c r="H18" s="154"/>
      <c r="I18" s="155">
        <f>ROUND(E18*H18,2)</f>
        <v>0</v>
      </c>
      <c r="J18" s="154"/>
      <c r="K18" s="155">
        <f>ROUND(E18*J18,2)</f>
        <v>0</v>
      </c>
      <c r="L18" s="155">
        <v>0</v>
      </c>
      <c r="M18" s="155">
        <f>G18*(1+L18/100)</f>
        <v>0</v>
      </c>
      <c r="N18" s="147">
        <v>0.98592000000000002</v>
      </c>
      <c r="O18" s="147">
        <f>ROUND(E18*N18,5)</f>
        <v>0.98592000000000002</v>
      </c>
      <c r="P18" s="147">
        <v>0.06</v>
      </c>
      <c r="Q18" s="147">
        <f>ROUND(E18*P18,5)</f>
        <v>0.06</v>
      </c>
      <c r="R18" s="147"/>
      <c r="S18" s="147"/>
      <c r="T18" s="148">
        <v>7.9719699999999998</v>
      </c>
      <c r="U18" s="147">
        <f>ROUND(E18*T18,2)</f>
        <v>7.97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143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>
      <c r="A19" s="143" t="s">
        <v>125</v>
      </c>
      <c r="B19" s="143" t="s">
        <v>72</v>
      </c>
      <c r="C19" s="172" t="s">
        <v>73</v>
      </c>
      <c r="D19" s="149"/>
      <c r="E19" s="153"/>
      <c r="F19" s="156"/>
      <c r="G19" s="156">
        <f>SUMIF(AE20:AE20,"&lt;&gt;NOR",G20:G20)</f>
        <v>0</v>
      </c>
      <c r="H19" s="156"/>
      <c r="I19" s="156">
        <f>SUM(I20:I20)</f>
        <v>0</v>
      </c>
      <c r="J19" s="156"/>
      <c r="K19" s="156">
        <f>SUM(K20:K20)</f>
        <v>0</v>
      </c>
      <c r="L19" s="156"/>
      <c r="M19" s="156">
        <f>SUM(M20:M20)</f>
        <v>0</v>
      </c>
      <c r="N19" s="150"/>
      <c r="O19" s="150">
        <f>SUM(O20:O20)</f>
        <v>0</v>
      </c>
      <c r="P19" s="150"/>
      <c r="Q19" s="150">
        <f>SUM(Q20:Q20)</f>
        <v>0</v>
      </c>
      <c r="R19" s="150"/>
      <c r="S19" s="150"/>
      <c r="T19" s="151"/>
      <c r="U19" s="150">
        <f>SUM(U20:U20)</f>
        <v>72</v>
      </c>
      <c r="AE19" t="s">
        <v>126</v>
      </c>
    </row>
    <row r="20" spans="1:60" ht="22.5" outlineLevel="1">
      <c r="A20" s="142">
        <v>7</v>
      </c>
      <c r="B20" s="142" t="s">
        <v>144</v>
      </c>
      <c r="C20" s="171" t="s">
        <v>145</v>
      </c>
      <c r="D20" s="146" t="s">
        <v>146</v>
      </c>
      <c r="E20" s="152">
        <v>72</v>
      </c>
      <c r="F20" s="154"/>
      <c r="G20" s="155">
        <f>ROUND(E20*F20,2)</f>
        <v>0</v>
      </c>
      <c r="H20" s="154"/>
      <c r="I20" s="155">
        <f>ROUND(E20*H20,2)</f>
        <v>0</v>
      </c>
      <c r="J20" s="154"/>
      <c r="K20" s="155">
        <f>ROUND(E20*J20,2)</f>
        <v>0</v>
      </c>
      <c r="L20" s="155">
        <v>0</v>
      </c>
      <c r="M20" s="155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1</v>
      </c>
      <c r="U20" s="147">
        <f>ROUND(E20*T20,2)</f>
        <v>72</v>
      </c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130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>
      <c r="A21" s="143" t="s">
        <v>125</v>
      </c>
      <c r="B21" s="143" t="s">
        <v>74</v>
      </c>
      <c r="C21" s="172" t="s">
        <v>75</v>
      </c>
      <c r="D21" s="149"/>
      <c r="E21" s="153"/>
      <c r="F21" s="156"/>
      <c r="G21" s="156">
        <f>SUMIF(AE22:AE26,"&lt;&gt;NOR",G22:G26)</f>
        <v>0</v>
      </c>
      <c r="H21" s="156"/>
      <c r="I21" s="156">
        <f>SUM(I22:I26)</f>
        <v>0</v>
      </c>
      <c r="J21" s="156"/>
      <c r="K21" s="156">
        <f>SUM(K22:K26)</f>
        <v>0</v>
      </c>
      <c r="L21" s="156"/>
      <c r="M21" s="156">
        <f>SUM(M22:M26)</f>
        <v>0</v>
      </c>
      <c r="N21" s="150"/>
      <c r="O21" s="150">
        <f>SUM(O22:O26)</f>
        <v>6.6899999999999998E-3</v>
      </c>
      <c r="P21" s="150"/>
      <c r="Q21" s="150">
        <f>SUM(Q22:Q26)</f>
        <v>0</v>
      </c>
      <c r="R21" s="150"/>
      <c r="S21" s="150"/>
      <c r="T21" s="151"/>
      <c r="U21" s="150">
        <f>SUM(U22:U26)</f>
        <v>5.9399999999999995</v>
      </c>
      <c r="AE21" t="s">
        <v>126</v>
      </c>
    </row>
    <row r="22" spans="1:60" outlineLevel="1">
      <c r="A22" s="142">
        <v>8</v>
      </c>
      <c r="B22" s="142" t="s">
        <v>147</v>
      </c>
      <c r="C22" s="171" t="s">
        <v>148</v>
      </c>
      <c r="D22" s="146" t="s">
        <v>142</v>
      </c>
      <c r="E22" s="152">
        <v>5</v>
      </c>
      <c r="F22" s="154"/>
      <c r="G22" s="155">
        <f>ROUND(E22*F22,2)</f>
        <v>0</v>
      </c>
      <c r="H22" s="154"/>
      <c r="I22" s="155">
        <f>ROUND(E22*H22,2)</f>
        <v>0</v>
      </c>
      <c r="J22" s="154"/>
      <c r="K22" s="155">
        <f>ROUND(E22*J22,2)</f>
        <v>0</v>
      </c>
      <c r="L22" s="155">
        <v>0</v>
      </c>
      <c r="M22" s="155">
        <f>G22*(1+L22/100)</f>
        <v>0</v>
      </c>
      <c r="N22" s="147">
        <v>9.0000000000000006E-5</v>
      </c>
      <c r="O22" s="147">
        <f>ROUND(E22*N22,5)</f>
        <v>4.4999999999999999E-4</v>
      </c>
      <c r="P22" s="147">
        <v>0</v>
      </c>
      <c r="Q22" s="147">
        <f>ROUND(E22*P22,5)</f>
        <v>0</v>
      </c>
      <c r="R22" s="147"/>
      <c r="S22" s="147"/>
      <c r="T22" s="148">
        <v>0</v>
      </c>
      <c r="U22" s="147">
        <f>ROUND(E22*T22,2)</f>
        <v>0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149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>
      <c r="A23" s="142">
        <v>9</v>
      </c>
      <c r="B23" s="142" t="s">
        <v>150</v>
      </c>
      <c r="C23" s="171" t="s">
        <v>151</v>
      </c>
      <c r="D23" s="146" t="s">
        <v>152</v>
      </c>
      <c r="E23" s="152">
        <v>9</v>
      </c>
      <c r="F23" s="154"/>
      <c r="G23" s="155">
        <f>ROUND(E23*F23,2)</f>
        <v>0</v>
      </c>
      <c r="H23" s="154"/>
      <c r="I23" s="155">
        <f>ROUND(E23*H23,2)</f>
        <v>0</v>
      </c>
      <c r="J23" s="154"/>
      <c r="K23" s="155">
        <f>ROUND(E23*J23,2)</f>
        <v>0</v>
      </c>
      <c r="L23" s="155">
        <v>0</v>
      </c>
      <c r="M23" s="155">
        <f>G23*(1+L23/100)</f>
        <v>0</v>
      </c>
      <c r="N23" s="147">
        <v>3.8000000000000002E-4</v>
      </c>
      <c r="O23" s="147">
        <f>ROUND(E23*N23,5)</f>
        <v>3.4199999999999999E-3</v>
      </c>
      <c r="P23" s="147">
        <v>0</v>
      </c>
      <c r="Q23" s="147">
        <f>ROUND(E23*P23,5)</f>
        <v>0</v>
      </c>
      <c r="R23" s="147"/>
      <c r="S23" s="147"/>
      <c r="T23" s="148">
        <v>0.32</v>
      </c>
      <c r="U23" s="147">
        <f>ROUND(E23*T23,2)</f>
        <v>2.88</v>
      </c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130</v>
      </c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outlineLevel="1">
      <c r="A24" s="142">
        <v>10</v>
      </c>
      <c r="B24" s="142" t="s">
        <v>153</v>
      </c>
      <c r="C24" s="171" t="s">
        <v>154</v>
      </c>
      <c r="D24" s="146" t="s">
        <v>152</v>
      </c>
      <c r="E24" s="152">
        <v>6</v>
      </c>
      <c r="F24" s="154"/>
      <c r="G24" s="155">
        <f>ROUND(E24*F24,2)</f>
        <v>0</v>
      </c>
      <c r="H24" s="154"/>
      <c r="I24" s="155">
        <f>ROUND(E24*H24,2)</f>
        <v>0</v>
      </c>
      <c r="J24" s="154"/>
      <c r="K24" s="155">
        <f>ROUND(E24*J24,2)</f>
        <v>0</v>
      </c>
      <c r="L24" s="155">
        <v>0</v>
      </c>
      <c r="M24" s="155">
        <f>G24*(1+L24/100)</f>
        <v>0</v>
      </c>
      <c r="N24" s="147">
        <v>4.6999999999999999E-4</v>
      </c>
      <c r="O24" s="147">
        <f>ROUND(E24*N24,5)</f>
        <v>2.82E-3</v>
      </c>
      <c r="P24" s="147">
        <v>0</v>
      </c>
      <c r="Q24" s="147">
        <f>ROUND(E24*P24,5)</f>
        <v>0</v>
      </c>
      <c r="R24" s="147"/>
      <c r="S24" s="147"/>
      <c r="T24" s="148">
        <v>0.35899999999999999</v>
      </c>
      <c r="U24" s="147">
        <f>ROUND(E24*T24,2)</f>
        <v>2.15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130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outlineLevel="1">
      <c r="A25" s="142">
        <v>11</v>
      </c>
      <c r="B25" s="142" t="s">
        <v>155</v>
      </c>
      <c r="C25" s="171" t="s">
        <v>156</v>
      </c>
      <c r="D25" s="146" t="s">
        <v>142</v>
      </c>
      <c r="E25" s="152">
        <v>5</v>
      </c>
      <c r="F25" s="154"/>
      <c r="G25" s="155">
        <f>ROUND(E25*F25,2)</f>
        <v>0</v>
      </c>
      <c r="H25" s="154"/>
      <c r="I25" s="155">
        <f>ROUND(E25*H25,2)</f>
        <v>0</v>
      </c>
      <c r="J25" s="154"/>
      <c r="K25" s="155">
        <f>ROUND(E25*J25,2)</f>
        <v>0</v>
      </c>
      <c r="L25" s="155">
        <v>0</v>
      </c>
      <c r="M25" s="155">
        <f>G25*(1+L25/100)</f>
        <v>0</v>
      </c>
      <c r="N25" s="147">
        <v>0</v>
      </c>
      <c r="O25" s="147">
        <f>ROUND(E25*N25,5)</f>
        <v>0</v>
      </c>
      <c r="P25" s="147">
        <v>0</v>
      </c>
      <c r="Q25" s="147">
        <f>ROUND(E25*P25,5)</f>
        <v>0</v>
      </c>
      <c r="R25" s="147"/>
      <c r="S25" s="147"/>
      <c r="T25" s="148">
        <v>0.14799999999999999</v>
      </c>
      <c r="U25" s="147">
        <f>ROUND(E25*T25,2)</f>
        <v>0.74</v>
      </c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130</v>
      </c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outlineLevel="1">
      <c r="A26" s="142">
        <v>12</v>
      </c>
      <c r="B26" s="142" t="s">
        <v>157</v>
      </c>
      <c r="C26" s="171" t="s">
        <v>158</v>
      </c>
      <c r="D26" s="146" t="s">
        <v>142</v>
      </c>
      <c r="E26" s="152">
        <v>1</v>
      </c>
      <c r="F26" s="154"/>
      <c r="G26" s="155">
        <f>ROUND(E26*F26,2)</f>
        <v>0</v>
      </c>
      <c r="H26" s="154"/>
      <c r="I26" s="155">
        <f>ROUND(E26*H26,2)</f>
        <v>0</v>
      </c>
      <c r="J26" s="154"/>
      <c r="K26" s="155">
        <f>ROUND(E26*J26,2)</f>
        <v>0</v>
      </c>
      <c r="L26" s="155">
        <v>0</v>
      </c>
      <c r="M26" s="155">
        <f>G26*(1+L26/100)</f>
        <v>0</v>
      </c>
      <c r="N26" s="147">
        <v>0</v>
      </c>
      <c r="O26" s="147">
        <f>ROUND(E26*N26,5)</f>
        <v>0</v>
      </c>
      <c r="P26" s="147">
        <v>0</v>
      </c>
      <c r="Q26" s="147">
        <f>ROUND(E26*P26,5)</f>
        <v>0</v>
      </c>
      <c r="R26" s="147"/>
      <c r="S26" s="147"/>
      <c r="T26" s="148">
        <v>0.17399999999999999</v>
      </c>
      <c r="U26" s="147">
        <f>ROUND(E26*T26,2)</f>
        <v>0.17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130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>
      <c r="A27" s="143" t="s">
        <v>125</v>
      </c>
      <c r="B27" s="143" t="s">
        <v>76</v>
      </c>
      <c r="C27" s="172" t="s">
        <v>77</v>
      </c>
      <c r="D27" s="149"/>
      <c r="E27" s="153"/>
      <c r="F27" s="156"/>
      <c r="G27" s="156">
        <f>SUMIF(AE28:AE45,"&lt;&gt;NOR",G28:G45)</f>
        <v>0</v>
      </c>
      <c r="H27" s="156"/>
      <c r="I27" s="156">
        <f>SUM(I28:I45)</f>
        <v>0</v>
      </c>
      <c r="J27" s="156"/>
      <c r="K27" s="156">
        <f>SUM(K28:K45)</f>
        <v>0</v>
      </c>
      <c r="L27" s="156"/>
      <c r="M27" s="156">
        <f>SUM(M28:M45)</f>
        <v>0</v>
      </c>
      <c r="N27" s="150"/>
      <c r="O27" s="150">
        <f>SUM(O28:O45)</f>
        <v>4.7510000000000004E-2</v>
      </c>
      <c r="P27" s="150"/>
      <c r="Q27" s="150">
        <f>SUM(Q28:Q45)</f>
        <v>0</v>
      </c>
      <c r="R27" s="150"/>
      <c r="S27" s="150"/>
      <c r="T27" s="151"/>
      <c r="U27" s="150">
        <f>SUM(U28:U45)</f>
        <v>14.5</v>
      </c>
      <c r="AE27" t="s">
        <v>126</v>
      </c>
    </row>
    <row r="28" spans="1:60" ht="22.5" outlineLevel="1">
      <c r="A28" s="142">
        <v>13</v>
      </c>
      <c r="B28" s="142" t="s">
        <v>159</v>
      </c>
      <c r="C28" s="171" t="s">
        <v>160</v>
      </c>
      <c r="D28" s="146" t="s">
        <v>142</v>
      </c>
      <c r="E28" s="152">
        <v>1</v>
      </c>
      <c r="F28" s="154"/>
      <c r="G28" s="155">
        <f t="shared" ref="G28:G45" si="0">ROUND(E28*F28,2)</f>
        <v>0</v>
      </c>
      <c r="H28" s="154"/>
      <c r="I28" s="155">
        <f t="shared" ref="I28:I45" si="1">ROUND(E28*H28,2)</f>
        <v>0</v>
      </c>
      <c r="J28" s="154"/>
      <c r="K28" s="155">
        <f t="shared" ref="K28:K45" si="2">ROUND(E28*J28,2)</f>
        <v>0</v>
      </c>
      <c r="L28" s="155">
        <v>0</v>
      </c>
      <c r="M28" s="155">
        <f t="shared" ref="M28:M45" si="3">G28*(1+L28/100)</f>
        <v>0</v>
      </c>
      <c r="N28" s="147">
        <v>4.5999999999999999E-3</v>
      </c>
      <c r="O28" s="147">
        <f t="shared" ref="O28:O45" si="4">ROUND(E28*N28,5)</f>
        <v>4.5999999999999999E-3</v>
      </c>
      <c r="P28" s="147">
        <v>0</v>
      </c>
      <c r="Q28" s="147">
        <f t="shared" ref="Q28:Q45" si="5">ROUND(E28*P28,5)</f>
        <v>0</v>
      </c>
      <c r="R28" s="147"/>
      <c r="S28" s="147"/>
      <c r="T28" s="148">
        <v>0</v>
      </c>
      <c r="U28" s="147">
        <f t="shared" ref="U28:U45" si="6">ROUND(E28*T28,2)</f>
        <v>0</v>
      </c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130</v>
      </c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outlineLevel="1">
      <c r="A29" s="142">
        <v>14</v>
      </c>
      <c r="B29" s="142" t="s">
        <v>161</v>
      </c>
      <c r="C29" s="171" t="s">
        <v>162</v>
      </c>
      <c r="D29" s="146" t="s">
        <v>152</v>
      </c>
      <c r="E29" s="152">
        <v>10</v>
      </c>
      <c r="F29" s="154"/>
      <c r="G29" s="155">
        <f t="shared" si="0"/>
        <v>0</v>
      </c>
      <c r="H29" s="154"/>
      <c r="I29" s="155">
        <f t="shared" si="1"/>
        <v>0</v>
      </c>
      <c r="J29" s="154"/>
      <c r="K29" s="155">
        <f t="shared" si="2"/>
        <v>0</v>
      </c>
      <c r="L29" s="155">
        <v>0</v>
      </c>
      <c r="M29" s="155">
        <f t="shared" si="3"/>
        <v>0</v>
      </c>
      <c r="N29" s="147">
        <v>4.0999999999999999E-4</v>
      </c>
      <c r="O29" s="147">
        <f t="shared" si="4"/>
        <v>4.1000000000000003E-3</v>
      </c>
      <c r="P29" s="147">
        <v>0</v>
      </c>
      <c r="Q29" s="147">
        <f t="shared" si="5"/>
        <v>0</v>
      </c>
      <c r="R29" s="147"/>
      <c r="S29" s="147"/>
      <c r="T29" s="148">
        <v>0.25800000000000001</v>
      </c>
      <c r="U29" s="147">
        <f t="shared" si="6"/>
        <v>2.58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130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>
      <c r="A30" s="142">
        <v>15</v>
      </c>
      <c r="B30" s="142" t="s">
        <v>163</v>
      </c>
      <c r="C30" s="171" t="s">
        <v>164</v>
      </c>
      <c r="D30" s="146" t="s">
        <v>152</v>
      </c>
      <c r="E30" s="152">
        <v>14</v>
      </c>
      <c r="F30" s="154"/>
      <c r="G30" s="155">
        <f t="shared" si="0"/>
        <v>0</v>
      </c>
      <c r="H30" s="154"/>
      <c r="I30" s="155">
        <f t="shared" si="1"/>
        <v>0</v>
      </c>
      <c r="J30" s="154"/>
      <c r="K30" s="155">
        <f t="shared" si="2"/>
        <v>0</v>
      </c>
      <c r="L30" s="155">
        <v>0</v>
      </c>
      <c r="M30" s="155">
        <f t="shared" si="3"/>
        <v>0</v>
      </c>
      <c r="N30" s="147">
        <v>6.8999999999999997E-4</v>
      </c>
      <c r="O30" s="147">
        <f t="shared" si="4"/>
        <v>9.6600000000000002E-3</v>
      </c>
      <c r="P30" s="147">
        <v>0</v>
      </c>
      <c r="Q30" s="147">
        <f t="shared" si="5"/>
        <v>0</v>
      </c>
      <c r="R30" s="147"/>
      <c r="S30" s="147"/>
      <c r="T30" s="148">
        <v>0.33279999999999998</v>
      </c>
      <c r="U30" s="147">
        <f t="shared" si="6"/>
        <v>4.66</v>
      </c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130</v>
      </c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outlineLevel="1">
      <c r="A31" s="142">
        <v>16</v>
      </c>
      <c r="B31" s="142" t="s">
        <v>165</v>
      </c>
      <c r="C31" s="171" t="s">
        <v>166</v>
      </c>
      <c r="D31" s="146" t="s">
        <v>142</v>
      </c>
      <c r="E31" s="152">
        <v>1</v>
      </c>
      <c r="F31" s="154"/>
      <c r="G31" s="155">
        <f t="shared" si="0"/>
        <v>0</v>
      </c>
      <c r="H31" s="154"/>
      <c r="I31" s="155">
        <f t="shared" si="1"/>
        <v>0</v>
      </c>
      <c r="J31" s="154"/>
      <c r="K31" s="155">
        <f t="shared" si="2"/>
        <v>0</v>
      </c>
      <c r="L31" s="155">
        <v>0</v>
      </c>
      <c r="M31" s="155">
        <f t="shared" si="3"/>
        <v>0</v>
      </c>
      <c r="N31" s="147">
        <v>0</v>
      </c>
      <c r="O31" s="147">
        <f t="shared" si="4"/>
        <v>0</v>
      </c>
      <c r="P31" s="147">
        <v>0</v>
      </c>
      <c r="Q31" s="147">
        <f t="shared" si="5"/>
        <v>0</v>
      </c>
      <c r="R31" s="147"/>
      <c r="S31" s="147"/>
      <c r="T31" s="148">
        <v>0.16145000000000001</v>
      </c>
      <c r="U31" s="147">
        <f t="shared" si="6"/>
        <v>0.16</v>
      </c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130</v>
      </c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ht="22.5" outlineLevel="1">
      <c r="A32" s="142">
        <v>17</v>
      </c>
      <c r="B32" s="142" t="s">
        <v>167</v>
      </c>
      <c r="C32" s="171" t="s">
        <v>168</v>
      </c>
      <c r="D32" s="146" t="s">
        <v>152</v>
      </c>
      <c r="E32" s="152">
        <v>10</v>
      </c>
      <c r="F32" s="154"/>
      <c r="G32" s="155">
        <f t="shared" si="0"/>
        <v>0</v>
      </c>
      <c r="H32" s="154"/>
      <c r="I32" s="155">
        <f t="shared" si="1"/>
        <v>0</v>
      </c>
      <c r="J32" s="154"/>
      <c r="K32" s="155">
        <f t="shared" si="2"/>
        <v>0</v>
      </c>
      <c r="L32" s="155">
        <v>0</v>
      </c>
      <c r="M32" s="155">
        <f t="shared" si="3"/>
        <v>0</v>
      </c>
      <c r="N32" s="147">
        <v>3.0000000000000001E-5</v>
      </c>
      <c r="O32" s="147">
        <f t="shared" si="4"/>
        <v>2.9999999999999997E-4</v>
      </c>
      <c r="P32" s="147">
        <v>0</v>
      </c>
      <c r="Q32" s="147">
        <f t="shared" si="5"/>
        <v>0</v>
      </c>
      <c r="R32" s="147"/>
      <c r="S32" s="147"/>
      <c r="T32" s="148">
        <v>0.129</v>
      </c>
      <c r="U32" s="147">
        <f t="shared" si="6"/>
        <v>1.29</v>
      </c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130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ht="22.5" outlineLevel="1">
      <c r="A33" s="142">
        <v>18</v>
      </c>
      <c r="B33" s="142" t="s">
        <v>169</v>
      </c>
      <c r="C33" s="171" t="s">
        <v>170</v>
      </c>
      <c r="D33" s="146" t="s">
        <v>152</v>
      </c>
      <c r="E33" s="152">
        <v>14</v>
      </c>
      <c r="F33" s="154"/>
      <c r="G33" s="155">
        <f t="shared" si="0"/>
        <v>0</v>
      </c>
      <c r="H33" s="154"/>
      <c r="I33" s="155">
        <f t="shared" si="1"/>
        <v>0</v>
      </c>
      <c r="J33" s="154"/>
      <c r="K33" s="155">
        <f t="shared" si="2"/>
        <v>0</v>
      </c>
      <c r="L33" s="155">
        <v>0</v>
      </c>
      <c r="M33" s="155">
        <f t="shared" si="3"/>
        <v>0</v>
      </c>
      <c r="N33" s="147">
        <v>5.0000000000000002E-5</v>
      </c>
      <c r="O33" s="147">
        <f t="shared" si="4"/>
        <v>6.9999999999999999E-4</v>
      </c>
      <c r="P33" s="147">
        <v>0</v>
      </c>
      <c r="Q33" s="147">
        <f t="shared" si="5"/>
        <v>0</v>
      </c>
      <c r="R33" s="147"/>
      <c r="S33" s="147"/>
      <c r="T33" s="148">
        <v>0.14199999999999999</v>
      </c>
      <c r="U33" s="147">
        <f t="shared" si="6"/>
        <v>1.99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130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>
      <c r="A34" s="142">
        <v>19</v>
      </c>
      <c r="B34" s="142" t="s">
        <v>171</v>
      </c>
      <c r="C34" s="171" t="s">
        <v>172</v>
      </c>
      <c r="D34" s="146" t="s">
        <v>142</v>
      </c>
      <c r="E34" s="152">
        <v>2</v>
      </c>
      <c r="F34" s="154"/>
      <c r="G34" s="155">
        <f t="shared" si="0"/>
        <v>0</v>
      </c>
      <c r="H34" s="154"/>
      <c r="I34" s="155">
        <f t="shared" si="1"/>
        <v>0</v>
      </c>
      <c r="J34" s="154"/>
      <c r="K34" s="155">
        <f t="shared" si="2"/>
        <v>0</v>
      </c>
      <c r="L34" s="155">
        <v>0</v>
      </c>
      <c r="M34" s="155">
        <f t="shared" si="3"/>
        <v>0</v>
      </c>
      <c r="N34" s="147">
        <v>0</v>
      </c>
      <c r="O34" s="147">
        <f t="shared" si="4"/>
        <v>0</v>
      </c>
      <c r="P34" s="147">
        <v>0</v>
      </c>
      <c r="Q34" s="147">
        <f t="shared" si="5"/>
        <v>0</v>
      </c>
      <c r="R34" s="147"/>
      <c r="S34" s="147"/>
      <c r="T34" s="148">
        <v>0.42499999999999999</v>
      </c>
      <c r="U34" s="147">
        <f t="shared" si="6"/>
        <v>0.85</v>
      </c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130</v>
      </c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>
      <c r="A35" s="142">
        <v>20</v>
      </c>
      <c r="B35" s="142" t="s">
        <v>173</v>
      </c>
      <c r="C35" s="171" t="s">
        <v>174</v>
      </c>
      <c r="D35" s="146" t="s">
        <v>142</v>
      </c>
      <c r="E35" s="152">
        <v>2</v>
      </c>
      <c r="F35" s="154"/>
      <c r="G35" s="155">
        <f t="shared" si="0"/>
        <v>0</v>
      </c>
      <c r="H35" s="154"/>
      <c r="I35" s="155">
        <f t="shared" si="1"/>
        <v>0</v>
      </c>
      <c r="J35" s="154"/>
      <c r="K35" s="155">
        <f t="shared" si="2"/>
        <v>0</v>
      </c>
      <c r="L35" s="155">
        <v>0</v>
      </c>
      <c r="M35" s="155">
        <f t="shared" si="3"/>
        <v>0</v>
      </c>
      <c r="N35" s="147">
        <v>0</v>
      </c>
      <c r="O35" s="147">
        <f t="shared" si="4"/>
        <v>0</v>
      </c>
      <c r="P35" s="147">
        <v>0</v>
      </c>
      <c r="Q35" s="147">
        <f t="shared" si="5"/>
        <v>0</v>
      </c>
      <c r="R35" s="147"/>
      <c r="S35" s="147"/>
      <c r="T35" s="148">
        <v>0.16500000000000001</v>
      </c>
      <c r="U35" s="147">
        <f t="shared" si="6"/>
        <v>0.33</v>
      </c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130</v>
      </c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>
      <c r="A36" s="142">
        <v>21</v>
      </c>
      <c r="B36" s="142" t="s">
        <v>175</v>
      </c>
      <c r="C36" s="171" t="s">
        <v>176</v>
      </c>
      <c r="D36" s="146" t="s">
        <v>142</v>
      </c>
      <c r="E36" s="152">
        <v>2</v>
      </c>
      <c r="F36" s="154"/>
      <c r="G36" s="155">
        <f t="shared" si="0"/>
        <v>0</v>
      </c>
      <c r="H36" s="154"/>
      <c r="I36" s="155">
        <f t="shared" si="1"/>
        <v>0</v>
      </c>
      <c r="J36" s="154"/>
      <c r="K36" s="155">
        <f t="shared" si="2"/>
        <v>0</v>
      </c>
      <c r="L36" s="155">
        <v>0</v>
      </c>
      <c r="M36" s="155">
        <f t="shared" si="3"/>
        <v>0</v>
      </c>
      <c r="N36" s="147">
        <v>0</v>
      </c>
      <c r="O36" s="147">
        <f t="shared" si="4"/>
        <v>0</v>
      </c>
      <c r="P36" s="147">
        <v>0</v>
      </c>
      <c r="Q36" s="147">
        <f t="shared" si="5"/>
        <v>0</v>
      </c>
      <c r="R36" s="147"/>
      <c r="S36" s="147"/>
      <c r="T36" s="148">
        <v>0.42499999999999999</v>
      </c>
      <c r="U36" s="147">
        <f t="shared" si="6"/>
        <v>0.85</v>
      </c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130</v>
      </c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outlineLevel="1">
      <c r="A37" s="142">
        <v>22</v>
      </c>
      <c r="B37" s="142" t="s">
        <v>177</v>
      </c>
      <c r="C37" s="171" t="s">
        <v>178</v>
      </c>
      <c r="D37" s="146" t="s">
        <v>142</v>
      </c>
      <c r="E37" s="152">
        <v>1</v>
      </c>
      <c r="F37" s="154"/>
      <c r="G37" s="155">
        <f t="shared" si="0"/>
        <v>0</v>
      </c>
      <c r="H37" s="154"/>
      <c r="I37" s="155">
        <f t="shared" si="1"/>
        <v>0</v>
      </c>
      <c r="J37" s="154"/>
      <c r="K37" s="155">
        <f t="shared" si="2"/>
        <v>0</v>
      </c>
      <c r="L37" s="155">
        <v>0</v>
      </c>
      <c r="M37" s="155">
        <f t="shared" si="3"/>
        <v>0</v>
      </c>
      <c r="N37" s="147">
        <v>0</v>
      </c>
      <c r="O37" s="147">
        <f t="shared" si="4"/>
        <v>0</v>
      </c>
      <c r="P37" s="147">
        <v>0</v>
      </c>
      <c r="Q37" s="147">
        <f t="shared" si="5"/>
        <v>0</v>
      </c>
      <c r="R37" s="147"/>
      <c r="S37" s="147"/>
      <c r="T37" s="148">
        <v>8.3000000000000004E-2</v>
      </c>
      <c r="U37" s="147">
        <f t="shared" si="6"/>
        <v>0.08</v>
      </c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130</v>
      </c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ht="22.5" outlineLevel="1">
      <c r="A38" s="142">
        <v>23</v>
      </c>
      <c r="B38" s="142" t="s">
        <v>179</v>
      </c>
      <c r="C38" s="171" t="s">
        <v>180</v>
      </c>
      <c r="D38" s="146" t="s">
        <v>142</v>
      </c>
      <c r="E38" s="152">
        <v>1</v>
      </c>
      <c r="F38" s="154"/>
      <c r="G38" s="155">
        <f t="shared" si="0"/>
        <v>0</v>
      </c>
      <c r="H38" s="154"/>
      <c r="I38" s="155">
        <f t="shared" si="1"/>
        <v>0</v>
      </c>
      <c r="J38" s="154"/>
      <c r="K38" s="155">
        <f t="shared" si="2"/>
        <v>0</v>
      </c>
      <c r="L38" s="155">
        <v>0</v>
      </c>
      <c r="M38" s="155">
        <f t="shared" si="3"/>
        <v>0</v>
      </c>
      <c r="N38" s="147">
        <v>1E-3</v>
      </c>
      <c r="O38" s="147">
        <f t="shared" si="4"/>
        <v>1E-3</v>
      </c>
      <c r="P38" s="147">
        <v>0</v>
      </c>
      <c r="Q38" s="147">
        <f t="shared" si="5"/>
        <v>0</v>
      </c>
      <c r="R38" s="147"/>
      <c r="S38" s="147"/>
      <c r="T38" s="148">
        <v>0.20699999999999999</v>
      </c>
      <c r="U38" s="147">
        <f t="shared" si="6"/>
        <v>0.21</v>
      </c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130</v>
      </c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outlineLevel="1">
      <c r="A39" s="142">
        <v>24</v>
      </c>
      <c r="B39" s="142" t="s">
        <v>181</v>
      </c>
      <c r="C39" s="171" t="s">
        <v>182</v>
      </c>
      <c r="D39" s="146" t="s">
        <v>142</v>
      </c>
      <c r="E39" s="152">
        <v>1</v>
      </c>
      <c r="F39" s="154"/>
      <c r="G39" s="155">
        <f t="shared" si="0"/>
        <v>0</v>
      </c>
      <c r="H39" s="154"/>
      <c r="I39" s="155">
        <f t="shared" si="1"/>
        <v>0</v>
      </c>
      <c r="J39" s="154"/>
      <c r="K39" s="155">
        <f t="shared" si="2"/>
        <v>0</v>
      </c>
      <c r="L39" s="155">
        <v>0</v>
      </c>
      <c r="M39" s="155">
        <f t="shared" si="3"/>
        <v>0</v>
      </c>
      <c r="N39" s="147">
        <v>2.5000000000000001E-2</v>
      </c>
      <c r="O39" s="147">
        <f t="shared" si="4"/>
        <v>2.5000000000000001E-2</v>
      </c>
      <c r="P39" s="147">
        <v>0</v>
      </c>
      <c r="Q39" s="147">
        <f t="shared" si="5"/>
        <v>0</v>
      </c>
      <c r="R39" s="147"/>
      <c r="S39" s="147"/>
      <c r="T39" s="148">
        <v>0</v>
      </c>
      <c r="U39" s="147">
        <f t="shared" si="6"/>
        <v>0</v>
      </c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149</v>
      </c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>
      <c r="A40" s="142">
        <v>25</v>
      </c>
      <c r="B40" s="142" t="s">
        <v>183</v>
      </c>
      <c r="C40" s="171" t="s">
        <v>184</v>
      </c>
      <c r="D40" s="146" t="s">
        <v>142</v>
      </c>
      <c r="E40" s="152">
        <v>1</v>
      </c>
      <c r="F40" s="154"/>
      <c r="G40" s="155">
        <f t="shared" si="0"/>
        <v>0</v>
      </c>
      <c r="H40" s="154"/>
      <c r="I40" s="155">
        <f t="shared" si="1"/>
        <v>0</v>
      </c>
      <c r="J40" s="154"/>
      <c r="K40" s="155">
        <f t="shared" si="2"/>
        <v>0</v>
      </c>
      <c r="L40" s="155">
        <v>0</v>
      </c>
      <c r="M40" s="155">
        <f t="shared" si="3"/>
        <v>0</v>
      </c>
      <c r="N40" s="147">
        <v>0</v>
      </c>
      <c r="O40" s="147">
        <f t="shared" si="4"/>
        <v>0</v>
      </c>
      <c r="P40" s="147">
        <v>0</v>
      </c>
      <c r="Q40" s="147">
        <f t="shared" si="5"/>
        <v>0</v>
      </c>
      <c r="R40" s="147"/>
      <c r="S40" s="147"/>
      <c r="T40" s="148">
        <v>0.22700000000000001</v>
      </c>
      <c r="U40" s="147">
        <f t="shared" si="6"/>
        <v>0.23</v>
      </c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130</v>
      </c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ht="22.5" outlineLevel="1">
      <c r="A41" s="142">
        <v>26</v>
      </c>
      <c r="B41" s="142" t="s">
        <v>185</v>
      </c>
      <c r="C41" s="171" t="s">
        <v>186</v>
      </c>
      <c r="D41" s="146" t="s">
        <v>142</v>
      </c>
      <c r="E41" s="152">
        <v>1</v>
      </c>
      <c r="F41" s="154"/>
      <c r="G41" s="155">
        <f t="shared" si="0"/>
        <v>0</v>
      </c>
      <c r="H41" s="154"/>
      <c r="I41" s="155">
        <f t="shared" si="1"/>
        <v>0</v>
      </c>
      <c r="J41" s="154"/>
      <c r="K41" s="155">
        <f t="shared" si="2"/>
        <v>0</v>
      </c>
      <c r="L41" s="155">
        <v>0</v>
      </c>
      <c r="M41" s="155">
        <f t="shared" si="3"/>
        <v>0</v>
      </c>
      <c r="N41" s="147">
        <v>0</v>
      </c>
      <c r="O41" s="147">
        <f t="shared" si="4"/>
        <v>0</v>
      </c>
      <c r="P41" s="147">
        <v>0</v>
      </c>
      <c r="Q41" s="147">
        <f t="shared" si="5"/>
        <v>0</v>
      </c>
      <c r="R41" s="147"/>
      <c r="S41" s="147"/>
      <c r="T41" s="148">
        <v>0.16500000000000001</v>
      </c>
      <c r="U41" s="147">
        <f t="shared" si="6"/>
        <v>0.17</v>
      </c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130</v>
      </c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outlineLevel="1">
      <c r="A42" s="142">
        <v>27</v>
      </c>
      <c r="B42" s="142" t="s">
        <v>187</v>
      </c>
      <c r="C42" s="171" t="s">
        <v>188</v>
      </c>
      <c r="D42" s="146" t="s">
        <v>142</v>
      </c>
      <c r="E42" s="152">
        <v>1</v>
      </c>
      <c r="F42" s="154"/>
      <c r="G42" s="155">
        <f t="shared" si="0"/>
        <v>0</v>
      </c>
      <c r="H42" s="154"/>
      <c r="I42" s="155">
        <f t="shared" si="1"/>
        <v>0</v>
      </c>
      <c r="J42" s="154"/>
      <c r="K42" s="155">
        <f t="shared" si="2"/>
        <v>0</v>
      </c>
      <c r="L42" s="155">
        <v>0</v>
      </c>
      <c r="M42" s="155">
        <f t="shared" si="3"/>
        <v>0</v>
      </c>
      <c r="N42" s="147">
        <v>0</v>
      </c>
      <c r="O42" s="147">
        <f t="shared" si="4"/>
        <v>0</v>
      </c>
      <c r="P42" s="147">
        <v>0</v>
      </c>
      <c r="Q42" s="147">
        <f t="shared" si="5"/>
        <v>0</v>
      </c>
      <c r="R42" s="147"/>
      <c r="S42" s="147"/>
      <c r="T42" s="148">
        <v>0</v>
      </c>
      <c r="U42" s="147">
        <f t="shared" si="6"/>
        <v>0</v>
      </c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149</v>
      </c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ht="22.5" outlineLevel="1">
      <c r="A43" s="142">
        <v>28</v>
      </c>
      <c r="B43" s="142" t="s">
        <v>189</v>
      </c>
      <c r="C43" s="171" t="s">
        <v>190</v>
      </c>
      <c r="D43" s="146" t="s">
        <v>142</v>
      </c>
      <c r="E43" s="152">
        <v>1</v>
      </c>
      <c r="F43" s="154"/>
      <c r="G43" s="155">
        <f t="shared" si="0"/>
        <v>0</v>
      </c>
      <c r="H43" s="154"/>
      <c r="I43" s="155">
        <f t="shared" si="1"/>
        <v>0</v>
      </c>
      <c r="J43" s="154"/>
      <c r="K43" s="155">
        <f t="shared" si="2"/>
        <v>0</v>
      </c>
      <c r="L43" s="155">
        <v>0</v>
      </c>
      <c r="M43" s="155">
        <f t="shared" si="3"/>
        <v>0</v>
      </c>
      <c r="N43" s="147">
        <v>2.15E-3</v>
      </c>
      <c r="O43" s="147">
        <f t="shared" si="4"/>
        <v>2.15E-3</v>
      </c>
      <c r="P43" s="147">
        <v>0</v>
      </c>
      <c r="Q43" s="147">
        <f t="shared" si="5"/>
        <v>0</v>
      </c>
      <c r="R43" s="147"/>
      <c r="S43" s="147"/>
      <c r="T43" s="148">
        <v>0.372</v>
      </c>
      <c r="U43" s="147">
        <f t="shared" si="6"/>
        <v>0.37</v>
      </c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130</v>
      </c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>
      <c r="A44" s="142">
        <v>29</v>
      </c>
      <c r="B44" s="142" t="s">
        <v>191</v>
      </c>
      <c r="C44" s="171" t="s">
        <v>192</v>
      </c>
      <c r="D44" s="146" t="s">
        <v>152</v>
      </c>
      <c r="E44" s="152">
        <v>24</v>
      </c>
      <c r="F44" s="154"/>
      <c r="G44" s="155">
        <f t="shared" si="0"/>
        <v>0</v>
      </c>
      <c r="H44" s="154"/>
      <c r="I44" s="155">
        <f t="shared" si="1"/>
        <v>0</v>
      </c>
      <c r="J44" s="154"/>
      <c r="K44" s="155">
        <f t="shared" si="2"/>
        <v>0</v>
      </c>
      <c r="L44" s="155">
        <v>0</v>
      </c>
      <c r="M44" s="155">
        <f t="shared" si="3"/>
        <v>0</v>
      </c>
      <c r="N44" s="147">
        <v>0</v>
      </c>
      <c r="O44" s="147">
        <f t="shared" si="4"/>
        <v>0</v>
      </c>
      <c r="P44" s="147">
        <v>0</v>
      </c>
      <c r="Q44" s="147">
        <f t="shared" si="5"/>
        <v>0</v>
      </c>
      <c r="R44" s="147"/>
      <c r="S44" s="147"/>
      <c r="T44" s="148">
        <v>2.9000000000000001E-2</v>
      </c>
      <c r="U44" s="147">
        <f t="shared" si="6"/>
        <v>0.7</v>
      </c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130</v>
      </c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>
      <c r="A45" s="164">
        <v>30</v>
      </c>
      <c r="B45" s="164" t="s">
        <v>193</v>
      </c>
      <c r="C45" s="173" t="s">
        <v>194</v>
      </c>
      <c r="D45" s="165" t="s">
        <v>195</v>
      </c>
      <c r="E45" s="166">
        <v>2.2509999999999999E-2</v>
      </c>
      <c r="F45" s="167"/>
      <c r="G45" s="168">
        <f t="shared" si="0"/>
        <v>0</v>
      </c>
      <c r="H45" s="154"/>
      <c r="I45" s="155">
        <f t="shared" si="1"/>
        <v>0</v>
      </c>
      <c r="J45" s="154"/>
      <c r="K45" s="155">
        <f t="shared" si="2"/>
        <v>0</v>
      </c>
      <c r="L45" s="155">
        <v>0</v>
      </c>
      <c r="M45" s="155">
        <f t="shared" si="3"/>
        <v>0</v>
      </c>
      <c r="N45" s="147">
        <v>0</v>
      </c>
      <c r="O45" s="147">
        <f t="shared" si="4"/>
        <v>0</v>
      </c>
      <c r="P45" s="147">
        <v>0</v>
      </c>
      <c r="Q45" s="147">
        <f t="shared" si="5"/>
        <v>0</v>
      </c>
      <c r="R45" s="147"/>
      <c r="S45" s="147"/>
      <c r="T45" s="148">
        <v>1.327</v>
      </c>
      <c r="U45" s="147">
        <f t="shared" si="6"/>
        <v>0.03</v>
      </c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130</v>
      </c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>
      <c r="A46" s="158" t="s">
        <v>125</v>
      </c>
      <c r="B46" s="158" t="s">
        <v>78</v>
      </c>
      <c r="C46" s="190" t="s">
        <v>79</v>
      </c>
      <c r="D46" s="191"/>
      <c r="E46" s="192"/>
      <c r="F46" s="193"/>
      <c r="G46" s="193">
        <f>SUMIF(AE47:AE63,"&lt;&gt;NOR",G47:G63)</f>
        <v>0</v>
      </c>
      <c r="H46" s="156"/>
      <c r="I46" s="156">
        <f>SUM(I47:I63)</f>
        <v>0</v>
      </c>
      <c r="J46" s="156"/>
      <c r="K46" s="156">
        <f>SUM(K47:K63)</f>
        <v>0</v>
      </c>
      <c r="L46" s="156"/>
      <c r="M46" s="156">
        <f>SUM(M47:M63)</f>
        <v>0</v>
      </c>
      <c r="N46" s="150"/>
      <c r="O46" s="150">
        <f>SUM(O47:O63)</f>
        <v>0.25744000000000006</v>
      </c>
      <c r="P46" s="150"/>
      <c r="Q46" s="150">
        <f>SUM(Q47:Q63)</f>
        <v>0.24209999999999998</v>
      </c>
      <c r="R46" s="150"/>
      <c r="S46" s="150"/>
      <c r="T46" s="151"/>
      <c r="U46" s="150">
        <f>SUM(U47:U63)</f>
        <v>20.13</v>
      </c>
      <c r="AE46" t="s">
        <v>126</v>
      </c>
    </row>
    <row r="47" spans="1:60" ht="22.5" outlineLevel="1">
      <c r="A47" s="142">
        <v>31</v>
      </c>
      <c r="B47" s="142" t="s">
        <v>196</v>
      </c>
      <c r="C47" s="171" t="s">
        <v>197</v>
      </c>
      <c r="D47" s="146" t="s">
        <v>142</v>
      </c>
      <c r="E47" s="152">
        <v>1</v>
      </c>
      <c r="F47" s="154"/>
      <c r="G47" s="155">
        <f t="shared" ref="G47:G63" si="7">ROUND(E47*F47,2)</f>
        <v>0</v>
      </c>
      <c r="H47" s="154"/>
      <c r="I47" s="155">
        <f t="shared" ref="I47:I63" si="8">ROUND(E47*H47,2)</f>
        <v>0</v>
      </c>
      <c r="J47" s="154"/>
      <c r="K47" s="155">
        <f t="shared" ref="K47:K63" si="9">ROUND(E47*J47,2)</f>
        <v>0</v>
      </c>
      <c r="L47" s="155">
        <v>0</v>
      </c>
      <c r="M47" s="155">
        <f t="shared" ref="M47:M63" si="10">G47*(1+L47/100)</f>
        <v>0</v>
      </c>
      <c r="N47" s="147">
        <v>3.5999999999999999E-3</v>
      </c>
      <c r="O47" s="147">
        <f t="shared" ref="O47:O63" si="11">ROUND(E47*N47,5)</f>
        <v>3.5999999999999999E-3</v>
      </c>
      <c r="P47" s="147">
        <v>0</v>
      </c>
      <c r="Q47" s="147">
        <f t="shared" ref="Q47:Q63" si="12">ROUND(E47*P47,5)</f>
        <v>0</v>
      </c>
      <c r="R47" s="147"/>
      <c r="S47" s="147"/>
      <c r="T47" s="148">
        <v>0</v>
      </c>
      <c r="U47" s="147">
        <f t="shared" ref="U47:U63" si="13">ROUND(E47*T47,2)</f>
        <v>0</v>
      </c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149</v>
      </c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ht="22.5" outlineLevel="1">
      <c r="A48" s="142">
        <v>32</v>
      </c>
      <c r="B48" s="142" t="s">
        <v>198</v>
      </c>
      <c r="C48" s="171" t="s">
        <v>199</v>
      </c>
      <c r="D48" s="146" t="s">
        <v>142</v>
      </c>
      <c r="E48" s="152">
        <v>1</v>
      </c>
      <c r="F48" s="154"/>
      <c r="G48" s="155">
        <f t="shared" si="7"/>
        <v>0</v>
      </c>
      <c r="H48" s="154"/>
      <c r="I48" s="155">
        <f t="shared" si="8"/>
        <v>0</v>
      </c>
      <c r="J48" s="154"/>
      <c r="K48" s="155">
        <f t="shared" si="9"/>
        <v>0</v>
      </c>
      <c r="L48" s="155">
        <v>0</v>
      </c>
      <c r="M48" s="155">
        <f t="shared" si="10"/>
        <v>0</v>
      </c>
      <c r="N48" s="147">
        <v>0.05</v>
      </c>
      <c r="O48" s="147">
        <f t="shared" si="11"/>
        <v>0.05</v>
      </c>
      <c r="P48" s="147">
        <v>0</v>
      </c>
      <c r="Q48" s="147">
        <f t="shared" si="12"/>
        <v>0</v>
      </c>
      <c r="R48" s="147"/>
      <c r="S48" s="147"/>
      <c r="T48" s="148">
        <v>0</v>
      </c>
      <c r="U48" s="147">
        <f t="shared" si="13"/>
        <v>0</v>
      </c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149</v>
      </c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>
      <c r="A49" s="142">
        <v>33</v>
      </c>
      <c r="B49" s="142" t="s">
        <v>200</v>
      </c>
      <c r="C49" s="171" t="s">
        <v>201</v>
      </c>
      <c r="D49" s="146" t="s">
        <v>152</v>
      </c>
      <c r="E49" s="152">
        <v>3</v>
      </c>
      <c r="F49" s="154"/>
      <c r="G49" s="155">
        <f t="shared" si="7"/>
        <v>0</v>
      </c>
      <c r="H49" s="154"/>
      <c r="I49" s="155">
        <f t="shared" si="8"/>
        <v>0</v>
      </c>
      <c r="J49" s="154"/>
      <c r="K49" s="155">
        <f t="shared" si="9"/>
        <v>0</v>
      </c>
      <c r="L49" s="155">
        <v>0</v>
      </c>
      <c r="M49" s="155">
        <f t="shared" si="10"/>
        <v>0</v>
      </c>
      <c r="N49" s="147">
        <v>5.0899999999999999E-3</v>
      </c>
      <c r="O49" s="147">
        <f t="shared" si="11"/>
        <v>1.5270000000000001E-2</v>
      </c>
      <c r="P49" s="147">
        <v>0</v>
      </c>
      <c r="Q49" s="147">
        <f t="shared" si="12"/>
        <v>0</v>
      </c>
      <c r="R49" s="147"/>
      <c r="S49" s="147"/>
      <c r="T49" s="148">
        <v>0.53100000000000003</v>
      </c>
      <c r="U49" s="147">
        <f t="shared" si="13"/>
        <v>1.59</v>
      </c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130</v>
      </c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>
      <c r="A50" s="142">
        <v>34</v>
      </c>
      <c r="B50" s="142" t="s">
        <v>202</v>
      </c>
      <c r="C50" s="171" t="s">
        <v>203</v>
      </c>
      <c r="D50" s="146" t="s">
        <v>152</v>
      </c>
      <c r="E50" s="152">
        <v>6</v>
      </c>
      <c r="F50" s="154"/>
      <c r="G50" s="155">
        <f t="shared" si="7"/>
        <v>0</v>
      </c>
      <c r="H50" s="154"/>
      <c r="I50" s="155">
        <f t="shared" si="8"/>
        <v>0</v>
      </c>
      <c r="J50" s="154"/>
      <c r="K50" s="155">
        <f t="shared" si="9"/>
        <v>0</v>
      </c>
      <c r="L50" s="155">
        <v>0</v>
      </c>
      <c r="M50" s="155">
        <f t="shared" si="10"/>
        <v>0</v>
      </c>
      <c r="N50" s="147">
        <v>2.1690000000000001E-2</v>
      </c>
      <c r="O50" s="147">
        <f t="shared" si="11"/>
        <v>0.13014000000000001</v>
      </c>
      <c r="P50" s="147">
        <v>0</v>
      </c>
      <c r="Q50" s="147">
        <f t="shared" si="12"/>
        <v>0</v>
      </c>
      <c r="R50" s="147"/>
      <c r="S50" s="147"/>
      <c r="T50" s="148">
        <v>0.79300000000000004</v>
      </c>
      <c r="U50" s="147">
        <f t="shared" si="13"/>
        <v>4.76</v>
      </c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130</v>
      </c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outlineLevel="1">
      <c r="A51" s="142">
        <v>35</v>
      </c>
      <c r="B51" s="142" t="s">
        <v>204</v>
      </c>
      <c r="C51" s="171" t="s">
        <v>205</v>
      </c>
      <c r="D51" s="146" t="s">
        <v>152</v>
      </c>
      <c r="E51" s="152">
        <v>2</v>
      </c>
      <c r="F51" s="154"/>
      <c r="G51" s="155">
        <f t="shared" si="7"/>
        <v>0</v>
      </c>
      <c r="H51" s="154"/>
      <c r="I51" s="155">
        <f t="shared" si="8"/>
        <v>0</v>
      </c>
      <c r="J51" s="154"/>
      <c r="K51" s="155">
        <f t="shared" si="9"/>
        <v>0</v>
      </c>
      <c r="L51" s="155">
        <v>0</v>
      </c>
      <c r="M51" s="155">
        <f t="shared" si="10"/>
        <v>0</v>
      </c>
      <c r="N51" s="147">
        <v>1.0070000000000001E-2</v>
      </c>
      <c r="O51" s="147">
        <f t="shared" si="11"/>
        <v>2.0140000000000002E-2</v>
      </c>
      <c r="P51" s="147">
        <v>0</v>
      </c>
      <c r="Q51" s="147">
        <f t="shared" si="12"/>
        <v>0</v>
      </c>
      <c r="R51" s="147"/>
      <c r="S51" s="147"/>
      <c r="T51" s="148">
        <v>0.55900000000000005</v>
      </c>
      <c r="U51" s="147">
        <f t="shared" si="13"/>
        <v>1.1200000000000001</v>
      </c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130</v>
      </c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>
      <c r="A52" s="142">
        <v>36</v>
      </c>
      <c r="B52" s="142" t="s">
        <v>206</v>
      </c>
      <c r="C52" s="171" t="s">
        <v>207</v>
      </c>
      <c r="D52" s="146" t="s">
        <v>152</v>
      </c>
      <c r="E52" s="152">
        <v>30</v>
      </c>
      <c r="F52" s="154"/>
      <c r="G52" s="155">
        <f t="shared" si="7"/>
        <v>0</v>
      </c>
      <c r="H52" s="154"/>
      <c r="I52" s="155">
        <f t="shared" si="8"/>
        <v>0</v>
      </c>
      <c r="J52" s="154"/>
      <c r="K52" s="155">
        <f t="shared" si="9"/>
        <v>0</v>
      </c>
      <c r="L52" s="155">
        <v>0</v>
      </c>
      <c r="M52" s="155">
        <f t="shared" si="10"/>
        <v>0</v>
      </c>
      <c r="N52" s="147">
        <v>2.5000000000000001E-4</v>
      </c>
      <c r="O52" s="147">
        <f t="shared" si="11"/>
        <v>7.4999999999999997E-3</v>
      </c>
      <c r="P52" s="147">
        <v>2.5400000000000002E-3</v>
      </c>
      <c r="Q52" s="147">
        <f t="shared" si="12"/>
        <v>7.6200000000000004E-2</v>
      </c>
      <c r="R52" s="147"/>
      <c r="S52" s="147"/>
      <c r="T52" s="148">
        <v>0.03</v>
      </c>
      <c r="U52" s="147">
        <f t="shared" si="13"/>
        <v>0.9</v>
      </c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130</v>
      </c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>
      <c r="A53" s="142">
        <v>37</v>
      </c>
      <c r="B53" s="142" t="s">
        <v>208</v>
      </c>
      <c r="C53" s="171" t="s">
        <v>209</v>
      </c>
      <c r="D53" s="146" t="s">
        <v>152</v>
      </c>
      <c r="E53" s="152">
        <v>30</v>
      </c>
      <c r="F53" s="154"/>
      <c r="G53" s="155">
        <f t="shared" si="7"/>
        <v>0</v>
      </c>
      <c r="H53" s="154"/>
      <c r="I53" s="155">
        <f t="shared" si="8"/>
        <v>0</v>
      </c>
      <c r="J53" s="154"/>
      <c r="K53" s="155">
        <f t="shared" si="9"/>
        <v>0</v>
      </c>
      <c r="L53" s="155">
        <v>0</v>
      </c>
      <c r="M53" s="155">
        <f t="shared" si="10"/>
        <v>0</v>
      </c>
      <c r="N53" s="147">
        <v>2.5000000000000001E-4</v>
      </c>
      <c r="O53" s="147">
        <f t="shared" si="11"/>
        <v>7.4999999999999997E-3</v>
      </c>
      <c r="P53" s="147">
        <v>5.5300000000000002E-3</v>
      </c>
      <c r="Q53" s="147">
        <f t="shared" si="12"/>
        <v>0.16589999999999999</v>
      </c>
      <c r="R53" s="147"/>
      <c r="S53" s="147"/>
      <c r="T53" s="148">
        <v>4.8000000000000001E-2</v>
      </c>
      <c r="U53" s="147">
        <f t="shared" si="13"/>
        <v>1.44</v>
      </c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130</v>
      </c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>
      <c r="A54" s="142">
        <v>38</v>
      </c>
      <c r="B54" s="142" t="s">
        <v>210</v>
      </c>
      <c r="C54" s="171" t="s">
        <v>211</v>
      </c>
      <c r="D54" s="146" t="s">
        <v>142</v>
      </c>
      <c r="E54" s="152">
        <v>2</v>
      </c>
      <c r="F54" s="154"/>
      <c r="G54" s="155">
        <f t="shared" si="7"/>
        <v>0</v>
      </c>
      <c r="H54" s="154"/>
      <c r="I54" s="155">
        <f t="shared" si="8"/>
        <v>0</v>
      </c>
      <c r="J54" s="154"/>
      <c r="K54" s="155">
        <f t="shared" si="9"/>
        <v>0</v>
      </c>
      <c r="L54" s="155">
        <v>0</v>
      </c>
      <c r="M54" s="155">
        <f t="shared" si="10"/>
        <v>0</v>
      </c>
      <c r="N54" s="147">
        <v>0</v>
      </c>
      <c r="O54" s="147">
        <f t="shared" si="11"/>
        <v>0</v>
      </c>
      <c r="P54" s="147">
        <v>0</v>
      </c>
      <c r="Q54" s="147">
        <f t="shared" si="12"/>
        <v>0</v>
      </c>
      <c r="R54" s="147"/>
      <c r="S54" s="147"/>
      <c r="T54" s="148">
        <v>6.4000000000000001E-2</v>
      </c>
      <c r="U54" s="147">
        <f t="shared" si="13"/>
        <v>0.13</v>
      </c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130</v>
      </c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>
      <c r="A55" s="142">
        <v>39</v>
      </c>
      <c r="B55" s="142" t="s">
        <v>212</v>
      </c>
      <c r="C55" s="171" t="s">
        <v>213</v>
      </c>
      <c r="D55" s="146" t="s">
        <v>152</v>
      </c>
      <c r="E55" s="152">
        <v>24</v>
      </c>
      <c r="F55" s="154"/>
      <c r="G55" s="155">
        <f t="shared" si="7"/>
        <v>0</v>
      </c>
      <c r="H55" s="154"/>
      <c r="I55" s="155">
        <f t="shared" si="8"/>
        <v>0</v>
      </c>
      <c r="J55" s="154"/>
      <c r="K55" s="155">
        <f t="shared" si="9"/>
        <v>0</v>
      </c>
      <c r="L55" s="155">
        <v>0</v>
      </c>
      <c r="M55" s="155">
        <f t="shared" si="10"/>
        <v>0</v>
      </c>
      <c r="N55" s="147">
        <v>0</v>
      </c>
      <c r="O55" s="147">
        <f t="shared" si="11"/>
        <v>0</v>
      </c>
      <c r="P55" s="147">
        <v>0</v>
      </c>
      <c r="Q55" s="147">
        <f t="shared" si="12"/>
        <v>0</v>
      </c>
      <c r="R55" s="147"/>
      <c r="S55" s="147"/>
      <c r="T55" s="148">
        <v>6.2E-2</v>
      </c>
      <c r="U55" s="147">
        <f t="shared" si="13"/>
        <v>1.49</v>
      </c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130</v>
      </c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>
      <c r="A56" s="142">
        <v>40</v>
      </c>
      <c r="B56" s="142" t="s">
        <v>214</v>
      </c>
      <c r="C56" s="171" t="s">
        <v>215</v>
      </c>
      <c r="D56" s="146" t="s">
        <v>142</v>
      </c>
      <c r="E56" s="152">
        <v>1</v>
      </c>
      <c r="F56" s="154"/>
      <c r="G56" s="155">
        <f t="shared" si="7"/>
        <v>0</v>
      </c>
      <c r="H56" s="154"/>
      <c r="I56" s="155">
        <f t="shared" si="8"/>
        <v>0</v>
      </c>
      <c r="J56" s="154"/>
      <c r="K56" s="155">
        <f t="shared" si="9"/>
        <v>0</v>
      </c>
      <c r="L56" s="155">
        <v>0</v>
      </c>
      <c r="M56" s="155">
        <f t="shared" si="10"/>
        <v>0</v>
      </c>
      <c r="N56" s="147">
        <v>0</v>
      </c>
      <c r="O56" s="147">
        <f t="shared" si="11"/>
        <v>0</v>
      </c>
      <c r="P56" s="147">
        <v>0</v>
      </c>
      <c r="Q56" s="147">
        <f t="shared" si="12"/>
        <v>0</v>
      </c>
      <c r="R56" s="147"/>
      <c r="S56" s="147"/>
      <c r="T56" s="148">
        <v>0.48199999999999998</v>
      </c>
      <c r="U56" s="147">
        <f t="shared" si="13"/>
        <v>0.48</v>
      </c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130</v>
      </c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>
      <c r="A57" s="142">
        <v>41</v>
      </c>
      <c r="B57" s="142" t="s">
        <v>216</v>
      </c>
      <c r="C57" s="171" t="s">
        <v>217</v>
      </c>
      <c r="D57" s="146" t="s">
        <v>142</v>
      </c>
      <c r="E57" s="152">
        <v>3</v>
      </c>
      <c r="F57" s="154"/>
      <c r="G57" s="155">
        <f t="shared" si="7"/>
        <v>0</v>
      </c>
      <c r="H57" s="154"/>
      <c r="I57" s="155">
        <f t="shared" si="8"/>
        <v>0</v>
      </c>
      <c r="J57" s="154"/>
      <c r="K57" s="155">
        <f t="shared" si="9"/>
        <v>0</v>
      </c>
      <c r="L57" s="155">
        <v>0</v>
      </c>
      <c r="M57" s="155">
        <f t="shared" si="10"/>
        <v>0</v>
      </c>
      <c r="N57" s="147">
        <v>2.5000000000000001E-4</v>
      </c>
      <c r="O57" s="147">
        <f t="shared" si="11"/>
        <v>7.5000000000000002E-4</v>
      </c>
      <c r="P57" s="147">
        <v>0</v>
      </c>
      <c r="Q57" s="147">
        <f t="shared" si="12"/>
        <v>0</v>
      </c>
      <c r="R57" s="147"/>
      <c r="S57" s="147"/>
      <c r="T57" s="148">
        <v>0.47199999999999998</v>
      </c>
      <c r="U57" s="147">
        <f t="shared" si="13"/>
        <v>1.42</v>
      </c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130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outlineLevel="1">
      <c r="A58" s="142">
        <v>42</v>
      </c>
      <c r="B58" s="142" t="s">
        <v>218</v>
      </c>
      <c r="C58" s="171" t="s">
        <v>219</v>
      </c>
      <c r="D58" s="146" t="s">
        <v>220</v>
      </c>
      <c r="E58" s="152">
        <v>3</v>
      </c>
      <c r="F58" s="154"/>
      <c r="G58" s="155">
        <f t="shared" si="7"/>
        <v>0</v>
      </c>
      <c r="H58" s="154"/>
      <c r="I58" s="155">
        <f t="shared" si="8"/>
        <v>0</v>
      </c>
      <c r="J58" s="154"/>
      <c r="K58" s="155">
        <f t="shared" si="9"/>
        <v>0</v>
      </c>
      <c r="L58" s="155">
        <v>0</v>
      </c>
      <c r="M58" s="155">
        <f t="shared" si="10"/>
        <v>0</v>
      </c>
      <c r="N58" s="147">
        <v>1.1999999999999999E-3</v>
      </c>
      <c r="O58" s="147">
        <f t="shared" si="11"/>
        <v>3.5999999999999999E-3</v>
      </c>
      <c r="P58" s="147">
        <v>0</v>
      </c>
      <c r="Q58" s="147">
        <f t="shared" si="12"/>
        <v>0</v>
      </c>
      <c r="R58" s="147"/>
      <c r="S58" s="147"/>
      <c r="T58" s="148">
        <v>0.14499999999999999</v>
      </c>
      <c r="U58" s="147">
        <f t="shared" si="13"/>
        <v>0.44</v>
      </c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130</v>
      </c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ht="22.5" outlineLevel="1">
      <c r="A59" s="142">
        <v>43</v>
      </c>
      <c r="B59" s="142" t="s">
        <v>221</v>
      </c>
      <c r="C59" s="171" t="s">
        <v>222</v>
      </c>
      <c r="D59" s="146" t="s">
        <v>142</v>
      </c>
      <c r="E59" s="152">
        <v>1</v>
      </c>
      <c r="F59" s="154"/>
      <c r="G59" s="155">
        <f t="shared" si="7"/>
        <v>0</v>
      </c>
      <c r="H59" s="154"/>
      <c r="I59" s="155">
        <f t="shared" si="8"/>
        <v>0</v>
      </c>
      <c r="J59" s="154"/>
      <c r="K59" s="155">
        <f t="shared" si="9"/>
        <v>0</v>
      </c>
      <c r="L59" s="155">
        <v>0</v>
      </c>
      <c r="M59" s="155">
        <f t="shared" si="10"/>
        <v>0</v>
      </c>
      <c r="N59" s="147">
        <v>4.1399999999999996E-3</v>
      </c>
      <c r="O59" s="147">
        <f t="shared" si="11"/>
        <v>4.1399999999999996E-3</v>
      </c>
      <c r="P59" s="147">
        <v>0</v>
      </c>
      <c r="Q59" s="147">
        <f t="shared" si="12"/>
        <v>0</v>
      </c>
      <c r="R59" s="147"/>
      <c r="S59" s="147"/>
      <c r="T59" s="148">
        <v>0.151</v>
      </c>
      <c r="U59" s="147">
        <f t="shared" si="13"/>
        <v>0.15</v>
      </c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130</v>
      </c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outlineLevel="1">
      <c r="A60" s="142">
        <v>44</v>
      </c>
      <c r="B60" s="142" t="s">
        <v>223</v>
      </c>
      <c r="C60" s="171" t="s">
        <v>224</v>
      </c>
      <c r="D60" s="146" t="s">
        <v>142</v>
      </c>
      <c r="E60" s="152">
        <v>2</v>
      </c>
      <c r="F60" s="154"/>
      <c r="G60" s="155">
        <f t="shared" si="7"/>
        <v>0</v>
      </c>
      <c r="H60" s="154"/>
      <c r="I60" s="155">
        <f t="shared" si="8"/>
        <v>0</v>
      </c>
      <c r="J60" s="154"/>
      <c r="K60" s="155">
        <f t="shared" si="9"/>
        <v>0</v>
      </c>
      <c r="L60" s="155">
        <v>0</v>
      </c>
      <c r="M60" s="155">
        <f t="shared" si="10"/>
        <v>0</v>
      </c>
      <c r="N60" s="147">
        <v>5.0000000000000001E-3</v>
      </c>
      <c r="O60" s="147">
        <f t="shared" si="11"/>
        <v>0.01</v>
      </c>
      <c r="P60" s="147">
        <v>0</v>
      </c>
      <c r="Q60" s="147">
        <f t="shared" si="12"/>
        <v>0</v>
      </c>
      <c r="R60" s="147"/>
      <c r="S60" s="147"/>
      <c r="T60" s="148">
        <v>0.97199999999999998</v>
      </c>
      <c r="U60" s="147">
        <f t="shared" si="13"/>
        <v>1.94</v>
      </c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130</v>
      </c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>
      <c r="A61" s="142">
        <v>45</v>
      </c>
      <c r="B61" s="142" t="s">
        <v>225</v>
      </c>
      <c r="C61" s="171" t="s">
        <v>226</v>
      </c>
      <c r="D61" s="146" t="s">
        <v>220</v>
      </c>
      <c r="E61" s="152">
        <v>5</v>
      </c>
      <c r="F61" s="154"/>
      <c r="G61" s="155">
        <f t="shared" si="7"/>
        <v>0</v>
      </c>
      <c r="H61" s="154"/>
      <c r="I61" s="155">
        <f t="shared" si="8"/>
        <v>0</v>
      </c>
      <c r="J61" s="154"/>
      <c r="K61" s="155">
        <f t="shared" si="9"/>
        <v>0</v>
      </c>
      <c r="L61" s="155">
        <v>0</v>
      </c>
      <c r="M61" s="155">
        <f t="shared" si="10"/>
        <v>0</v>
      </c>
      <c r="N61" s="147">
        <v>9.6000000000000002E-4</v>
      </c>
      <c r="O61" s="147">
        <f t="shared" si="11"/>
        <v>4.7999999999999996E-3</v>
      </c>
      <c r="P61" s="147">
        <v>0</v>
      </c>
      <c r="Q61" s="147">
        <f t="shared" si="12"/>
        <v>0</v>
      </c>
      <c r="R61" s="147"/>
      <c r="S61" s="147"/>
      <c r="T61" s="148">
        <v>0.621</v>
      </c>
      <c r="U61" s="147">
        <f t="shared" si="13"/>
        <v>3.11</v>
      </c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130</v>
      </c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outlineLevel="1">
      <c r="A62" s="142">
        <v>46</v>
      </c>
      <c r="B62" s="142" t="s">
        <v>227</v>
      </c>
      <c r="C62" s="171" t="s">
        <v>228</v>
      </c>
      <c r="D62" s="146" t="s">
        <v>195</v>
      </c>
      <c r="E62" s="152">
        <v>0.24210000000000001</v>
      </c>
      <c r="F62" s="154"/>
      <c r="G62" s="155">
        <f t="shared" si="7"/>
        <v>0</v>
      </c>
      <c r="H62" s="154"/>
      <c r="I62" s="155">
        <f t="shared" si="8"/>
        <v>0</v>
      </c>
      <c r="J62" s="154"/>
      <c r="K62" s="155">
        <f t="shared" si="9"/>
        <v>0</v>
      </c>
      <c r="L62" s="155">
        <v>0</v>
      </c>
      <c r="M62" s="155">
        <f t="shared" si="10"/>
        <v>0</v>
      </c>
      <c r="N62" s="147">
        <v>0</v>
      </c>
      <c r="O62" s="147">
        <f t="shared" si="11"/>
        <v>0</v>
      </c>
      <c r="P62" s="147">
        <v>0</v>
      </c>
      <c r="Q62" s="147">
        <f t="shared" si="12"/>
        <v>0</v>
      </c>
      <c r="R62" s="147"/>
      <c r="S62" s="147"/>
      <c r="T62" s="148">
        <v>3.379</v>
      </c>
      <c r="U62" s="147">
        <f t="shared" si="13"/>
        <v>0.82</v>
      </c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130</v>
      </c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>
      <c r="A63" s="142">
        <v>47</v>
      </c>
      <c r="B63" s="142" t="s">
        <v>229</v>
      </c>
      <c r="C63" s="171" t="s">
        <v>230</v>
      </c>
      <c r="D63" s="146" t="s">
        <v>195</v>
      </c>
      <c r="E63" s="152">
        <v>0.25263999999999998</v>
      </c>
      <c r="F63" s="154"/>
      <c r="G63" s="155">
        <f t="shared" si="7"/>
        <v>0</v>
      </c>
      <c r="H63" s="154"/>
      <c r="I63" s="155">
        <f t="shared" si="8"/>
        <v>0</v>
      </c>
      <c r="J63" s="154"/>
      <c r="K63" s="155">
        <f t="shared" si="9"/>
        <v>0</v>
      </c>
      <c r="L63" s="155">
        <v>0</v>
      </c>
      <c r="M63" s="155">
        <f t="shared" si="10"/>
        <v>0</v>
      </c>
      <c r="N63" s="147">
        <v>0</v>
      </c>
      <c r="O63" s="147">
        <f t="shared" si="11"/>
        <v>0</v>
      </c>
      <c r="P63" s="147">
        <v>0</v>
      </c>
      <c r="Q63" s="147">
        <f t="shared" si="12"/>
        <v>0</v>
      </c>
      <c r="R63" s="147"/>
      <c r="S63" s="147"/>
      <c r="T63" s="148">
        <v>1.333</v>
      </c>
      <c r="U63" s="147">
        <f t="shared" si="13"/>
        <v>0.34</v>
      </c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130</v>
      </c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>
      <c r="A64" s="143" t="s">
        <v>125</v>
      </c>
      <c r="B64" s="143" t="s">
        <v>80</v>
      </c>
      <c r="C64" s="172" t="s">
        <v>81</v>
      </c>
      <c r="D64" s="149"/>
      <c r="E64" s="153"/>
      <c r="F64" s="156"/>
      <c r="G64" s="156">
        <f>SUMIF(AE65:AE68,"&lt;&gt;NOR",G65:G68)</f>
        <v>0</v>
      </c>
      <c r="H64" s="156"/>
      <c r="I64" s="156">
        <f>SUM(I65:I68)</f>
        <v>0</v>
      </c>
      <c r="J64" s="156"/>
      <c r="K64" s="156">
        <f>SUM(K65:K68)</f>
        <v>0</v>
      </c>
      <c r="L64" s="156"/>
      <c r="M64" s="156">
        <f>SUM(M65:M68)</f>
        <v>0</v>
      </c>
      <c r="N64" s="150"/>
      <c r="O64" s="150">
        <f>SUM(O65:O68)</f>
        <v>5.4999999999999997E-3</v>
      </c>
      <c r="P64" s="150"/>
      <c r="Q64" s="150">
        <f>SUM(Q65:Q68)</f>
        <v>0.1187</v>
      </c>
      <c r="R64" s="150"/>
      <c r="S64" s="150"/>
      <c r="T64" s="151"/>
      <c r="U64" s="150">
        <f>SUM(U65:U68)</f>
        <v>5.17</v>
      </c>
      <c r="AE64" t="s">
        <v>126</v>
      </c>
    </row>
    <row r="65" spans="1:60" outlineLevel="1">
      <c r="A65" s="142">
        <v>48</v>
      </c>
      <c r="B65" s="142" t="s">
        <v>231</v>
      </c>
      <c r="C65" s="171" t="s">
        <v>232</v>
      </c>
      <c r="D65" s="146" t="s">
        <v>152</v>
      </c>
      <c r="E65" s="152">
        <v>5</v>
      </c>
      <c r="F65" s="154"/>
      <c r="G65" s="155">
        <f>ROUND(E65*F65,2)</f>
        <v>0</v>
      </c>
      <c r="H65" s="154"/>
      <c r="I65" s="155">
        <f>ROUND(E65*H65,2)</f>
        <v>0</v>
      </c>
      <c r="J65" s="154"/>
      <c r="K65" s="155">
        <f>ROUND(E65*J65,2)</f>
        <v>0</v>
      </c>
      <c r="L65" s="155">
        <v>0</v>
      </c>
      <c r="M65" s="155">
        <f>G65*(1+L65/100)</f>
        <v>0</v>
      </c>
      <c r="N65" s="147">
        <v>0</v>
      </c>
      <c r="O65" s="147">
        <f>ROUND(E65*N65,5)</f>
        <v>0</v>
      </c>
      <c r="P65" s="147">
        <v>2.3740000000000001E-2</v>
      </c>
      <c r="Q65" s="147">
        <f>ROUND(E65*P65,5)</f>
        <v>0.1187</v>
      </c>
      <c r="R65" s="147"/>
      <c r="S65" s="147"/>
      <c r="T65" s="148">
        <v>0.82199999999999995</v>
      </c>
      <c r="U65" s="147">
        <f>ROUND(E65*T65,2)</f>
        <v>4.1100000000000003</v>
      </c>
      <c r="V65" s="141"/>
      <c r="W65" s="141"/>
      <c r="X65" s="141"/>
      <c r="Y65" s="141"/>
      <c r="Z65" s="141"/>
      <c r="AA65" s="141"/>
      <c r="AB65" s="141"/>
      <c r="AC65" s="141"/>
      <c r="AD65" s="141"/>
      <c r="AE65" s="141" t="s">
        <v>130</v>
      </c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</row>
    <row r="66" spans="1:60" outlineLevel="1">
      <c r="A66" s="142">
        <v>49</v>
      </c>
      <c r="B66" s="142" t="s">
        <v>233</v>
      </c>
      <c r="C66" s="171" t="s">
        <v>234</v>
      </c>
      <c r="D66" s="146" t="s">
        <v>142</v>
      </c>
      <c r="E66" s="152">
        <v>1</v>
      </c>
      <c r="F66" s="154"/>
      <c r="G66" s="155">
        <f>ROUND(E66*F66,2)</f>
        <v>0</v>
      </c>
      <c r="H66" s="154"/>
      <c r="I66" s="155">
        <f>ROUND(E66*H66,2)</f>
        <v>0</v>
      </c>
      <c r="J66" s="154"/>
      <c r="K66" s="155">
        <f>ROUND(E66*J66,2)</f>
        <v>0</v>
      </c>
      <c r="L66" s="155">
        <v>0</v>
      </c>
      <c r="M66" s="155">
        <f>G66*(1+L66/100)</f>
        <v>0</v>
      </c>
      <c r="N66" s="147">
        <v>0</v>
      </c>
      <c r="O66" s="147">
        <f>ROUND(E66*N66,5)</f>
        <v>0</v>
      </c>
      <c r="P66" s="147">
        <v>0</v>
      </c>
      <c r="Q66" s="147">
        <f>ROUND(E66*P66,5)</f>
        <v>0</v>
      </c>
      <c r="R66" s="147"/>
      <c r="S66" s="147"/>
      <c r="T66" s="148">
        <v>1.05</v>
      </c>
      <c r="U66" s="147">
        <f>ROUND(E66*T66,2)</f>
        <v>1.05</v>
      </c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130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>
      <c r="A67" s="142">
        <v>50</v>
      </c>
      <c r="B67" s="142" t="s">
        <v>235</v>
      </c>
      <c r="C67" s="171" t="s">
        <v>236</v>
      </c>
      <c r="D67" s="146" t="s">
        <v>142</v>
      </c>
      <c r="E67" s="152">
        <v>1</v>
      </c>
      <c r="F67" s="154"/>
      <c r="G67" s="155">
        <f>ROUND(E67*F67,2)</f>
        <v>0</v>
      </c>
      <c r="H67" s="154"/>
      <c r="I67" s="155">
        <f>ROUND(E67*H67,2)</f>
        <v>0</v>
      </c>
      <c r="J67" s="154"/>
      <c r="K67" s="155">
        <f>ROUND(E67*J67,2)</f>
        <v>0</v>
      </c>
      <c r="L67" s="155">
        <v>0</v>
      </c>
      <c r="M67" s="155">
        <f>G67*(1+L67/100)</f>
        <v>0</v>
      </c>
      <c r="N67" s="147">
        <v>5.4999999999999997E-3</v>
      </c>
      <c r="O67" s="147">
        <f>ROUND(E67*N67,5)</f>
        <v>5.4999999999999997E-3</v>
      </c>
      <c r="P67" s="147">
        <v>0</v>
      </c>
      <c r="Q67" s="147">
        <f>ROUND(E67*P67,5)</f>
        <v>0</v>
      </c>
      <c r="R67" s="147"/>
      <c r="S67" s="147"/>
      <c r="T67" s="148">
        <v>0</v>
      </c>
      <c r="U67" s="147">
        <f>ROUND(E67*T67,2)</f>
        <v>0</v>
      </c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149</v>
      </c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outlineLevel="1">
      <c r="A68" s="142">
        <v>51</v>
      </c>
      <c r="B68" s="142" t="s">
        <v>237</v>
      </c>
      <c r="C68" s="171" t="s">
        <v>238</v>
      </c>
      <c r="D68" s="146" t="s">
        <v>195</v>
      </c>
      <c r="E68" s="152">
        <v>5.4999999999999997E-3</v>
      </c>
      <c r="F68" s="154"/>
      <c r="G68" s="155">
        <f>ROUND(E68*F68,2)</f>
        <v>0</v>
      </c>
      <c r="H68" s="154"/>
      <c r="I68" s="155">
        <f>ROUND(E68*H68,2)</f>
        <v>0</v>
      </c>
      <c r="J68" s="154"/>
      <c r="K68" s="155">
        <f>ROUND(E68*J68,2)</f>
        <v>0</v>
      </c>
      <c r="L68" s="155">
        <v>0</v>
      </c>
      <c r="M68" s="155">
        <f>G68*(1+L68/100)</f>
        <v>0</v>
      </c>
      <c r="N68" s="147">
        <v>0</v>
      </c>
      <c r="O68" s="147">
        <f>ROUND(E68*N68,5)</f>
        <v>0</v>
      </c>
      <c r="P68" s="147">
        <v>0</v>
      </c>
      <c r="Q68" s="147">
        <f>ROUND(E68*P68,5)</f>
        <v>0</v>
      </c>
      <c r="R68" s="147"/>
      <c r="S68" s="147"/>
      <c r="T68" s="148">
        <v>1.8129999999999999</v>
      </c>
      <c r="U68" s="147">
        <f>ROUND(E68*T68,2)</f>
        <v>0.01</v>
      </c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130</v>
      </c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>
      <c r="A69" s="143" t="s">
        <v>125</v>
      </c>
      <c r="B69" s="143" t="s">
        <v>82</v>
      </c>
      <c r="C69" s="172" t="s">
        <v>83</v>
      </c>
      <c r="D69" s="149"/>
      <c r="E69" s="153"/>
      <c r="F69" s="156"/>
      <c r="G69" s="156">
        <f>SUMIF(AE70:AE79,"&lt;&gt;NOR",G70:G79)</f>
        <v>0</v>
      </c>
      <c r="H69" s="156"/>
      <c r="I69" s="156">
        <f>SUM(I70:I79)</f>
        <v>0</v>
      </c>
      <c r="J69" s="156"/>
      <c r="K69" s="156">
        <f>SUM(K70:K79)</f>
        <v>0</v>
      </c>
      <c r="L69" s="156"/>
      <c r="M69" s="156">
        <f>SUM(M70:M79)</f>
        <v>0</v>
      </c>
      <c r="N69" s="150"/>
      <c r="O69" s="150">
        <f>SUM(O70:O79)</f>
        <v>1.5828800000000001</v>
      </c>
      <c r="P69" s="150"/>
      <c r="Q69" s="150">
        <f>SUM(Q70:Q79)</f>
        <v>1.96</v>
      </c>
      <c r="R69" s="150"/>
      <c r="S69" s="150"/>
      <c r="T69" s="151"/>
      <c r="U69" s="150">
        <f>SUM(U70:U79)</f>
        <v>92.410000000000011</v>
      </c>
      <c r="AE69" t="s">
        <v>126</v>
      </c>
    </row>
    <row r="70" spans="1:60" outlineLevel="1">
      <c r="A70" s="142">
        <v>52</v>
      </c>
      <c r="B70" s="142" t="s">
        <v>239</v>
      </c>
      <c r="C70" s="171" t="s">
        <v>240</v>
      </c>
      <c r="D70" s="146" t="s">
        <v>142</v>
      </c>
      <c r="E70" s="152">
        <v>4</v>
      </c>
      <c r="F70" s="154"/>
      <c r="G70" s="155">
        <f t="shared" ref="G70:G79" si="14">ROUND(E70*F70,2)</f>
        <v>0</v>
      </c>
      <c r="H70" s="154"/>
      <c r="I70" s="155">
        <f t="shared" ref="I70:I79" si="15">ROUND(E70*H70,2)</f>
        <v>0</v>
      </c>
      <c r="J70" s="154"/>
      <c r="K70" s="155">
        <f t="shared" ref="K70:K79" si="16">ROUND(E70*J70,2)</f>
        <v>0</v>
      </c>
      <c r="L70" s="155">
        <v>0</v>
      </c>
      <c r="M70" s="155">
        <f t="shared" ref="M70:M79" si="17">G70*(1+L70/100)</f>
        <v>0</v>
      </c>
      <c r="N70" s="147">
        <v>1E-4</v>
      </c>
      <c r="O70" s="147">
        <f t="shared" ref="O70:O79" si="18">ROUND(E70*N70,5)</f>
        <v>4.0000000000000002E-4</v>
      </c>
      <c r="P70" s="147">
        <v>0.49</v>
      </c>
      <c r="Q70" s="147">
        <f t="shared" ref="Q70:Q79" si="19">ROUND(E70*P70,5)</f>
        <v>1.96</v>
      </c>
      <c r="R70" s="147"/>
      <c r="S70" s="147"/>
      <c r="T70" s="148">
        <v>4.7789999999999999</v>
      </c>
      <c r="U70" s="147">
        <f t="shared" ref="U70:U79" si="20">ROUND(E70*T70,2)</f>
        <v>19.12</v>
      </c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130</v>
      </c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ht="22.5" outlineLevel="1">
      <c r="A71" s="142">
        <v>53</v>
      </c>
      <c r="B71" s="142" t="s">
        <v>241</v>
      </c>
      <c r="C71" s="171" t="s">
        <v>242</v>
      </c>
      <c r="D71" s="146" t="s">
        <v>220</v>
      </c>
      <c r="E71" s="152">
        <v>3</v>
      </c>
      <c r="F71" s="154"/>
      <c r="G71" s="155">
        <f t="shared" si="14"/>
        <v>0</v>
      </c>
      <c r="H71" s="154"/>
      <c r="I71" s="155">
        <f t="shared" si="15"/>
        <v>0</v>
      </c>
      <c r="J71" s="154"/>
      <c r="K71" s="155">
        <f t="shared" si="16"/>
        <v>0</v>
      </c>
      <c r="L71" s="155">
        <v>0</v>
      </c>
      <c r="M71" s="155">
        <f t="shared" si="17"/>
        <v>0</v>
      </c>
      <c r="N71" s="147">
        <v>0.42</v>
      </c>
      <c r="O71" s="147">
        <f t="shared" si="18"/>
        <v>1.26</v>
      </c>
      <c r="P71" s="147">
        <v>0</v>
      </c>
      <c r="Q71" s="147">
        <f t="shared" si="19"/>
        <v>0</v>
      </c>
      <c r="R71" s="147"/>
      <c r="S71" s="147"/>
      <c r="T71" s="148">
        <v>10.547000000000001</v>
      </c>
      <c r="U71" s="147">
        <f t="shared" si="20"/>
        <v>31.64</v>
      </c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130</v>
      </c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>
      <c r="A72" s="142">
        <v>54</v>
      </c>
      <c r="B72" s="142" t="s">
        <v>243</v>
      </c>
      <c r="C72" s="171" t="s">
        <v>244</v>
      </c>
      <c r="D72" s="146" t="s">
        <v>142</v>
      </c>
      <c r="E72" s="152">
        <v>4</v>
      </c>
      <c r="F72" s="154"/>
      <c r="G72" s="155">
        <f t="shared" si="14"/>
        <v>0</v>
      </c>
      <c r="H72" s="154"/>
      <c r="I72" s="155">
        <f t="shared" si="15"/>
        <v>0</v>
      </c>
      <c r="J72" s="154"/>
      <c r="K72" s="155">
        <f t="shared" si="16"/>
        <v>0</v>
      </c>
      <c r="L72" s="155">
        <v>0</v>
      </c>
      <c r="M72" s="155">
        <f t="shared" si="17"/>
        <v>0</v>
      </c>
      <c r="N72" s="147">
        <v>0</v>
      </c>
      <c r="O72" s="147">
        <f t="shared" si="18"/>
        <v>0</v>
      </c>
      <c r="P72" s="147">
        <v>0</v>
      </c>
      <c r="Q72" s="147">
        <f t="shared" si="19"/>
        <v>0</v>
      </c>
      <c r="R72" s="147"/>
      <c r="S72" s="147"/>
      <c r="T72" s="148">
        <v>0.53</v>
      </c>
      <c r="U72" s="147">
        <f t="shared" si="20"/>
        <v>2.12</v>
      </c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130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>
      <c r="A73" s="142">
        <v>55</v>
      </c>
      <c r="B73" s="142" t="s">
        <v>245</v>
      </c>
      <c r="C73" s="171" t="s">
        <v>246</v>
      </c>
      <c r="D73" s="146" t="s">
        <v>152</v>
      </c>
      <c r="E73" s="152">
        <v>6</v>
      </c>
      <c r="F73" s="154"/>
      <c r="G73" s="155">
        <f t="shared" si="14"/>
        <v>0</v>
      </c>
      <c r="H73" s="154"/>
      <c r="I73" s="155">
        <f t="shared" si="15"/>
        <v>0</v>
      </c>
      <c r="J73" s="154"/>
      <c r="K73" s="155">
        <f t="shared" si="16"/>
        <v>0</v>
      </c>
      <c r="L73" s="155">
        <v>0</v>
      </c>
      <c r="M73" s="155">
        <f t="shared" si="17"/>
        <v>0</v>
      </c>
      <c r="N73" s="147">
        <v>5.1000000000000004E-4</v>
      </c>
      <c r="O73" s="147">
        <f t="shared" si="18"/>
        <v>3.0599999999999998E-3</v>
      </c>
      <c r="P73" s="147">
        <v>0</v>
      </c>
      <c r="Q73" s="147">
        <f t="shared" si="19"/>
        <v>0</v>
      </c>
      <c r="R73" s="147"/>
      <c r="S73" s="147"/>
      <c r="T73" s="148">
        <v>3.1E-2</v>
      </c>
      <c r="U73" s="147">
        <f t="shared" si="20"/>
        <v>0.19</v>
      </c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130</v>
      </c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>
      <c r="A74" s="142">
        <v>56</v>
      </c>
      <c r="B74" s="142" t="s">
        <v>247</v>
      </c>
      <c r="C74" s="171" t="s">
        <v>248</v>
      </c>
      <c r="D74" s="146" t="s">
        <v>152</v>
      </c>
      <c r="E74" s="152">
        <v>2</v>
      </c>
      <c r="F74" s="154"/>
      <c r="G74" s="155">
        <f t="shared" si="14"/>
        <v>0</v>
      </c>
      <c r="H74" s="154"/>
      <c r="I74" s="155">
        <f t="shared" si="15"/>
        <v>0</v>
      </c>
      <c r="J74" s="154"/>
      <c r="K74" s="155">
        <f t="shared" si="16"/>
        <v>0</v>
      </c>
      <c r="L74" s="155">
        <v>0</v>
      </c>
      <c r="M74" s="155">
        <f t="shared" si="17"/>
        <v>0</v>
      </c>
      <c r="N74" s="147">
        <v>7.1000000000000002E-4</v>
      </c>
      <c r="O74" s="147">
        <f t="shared" si="18"/>
        <v>1.42E-3</v>
      </c>
      <c r="P74" s="147">
        <v>0</v>
      </c>
      <c r="Q74" s="147">
        <f t="shared" si="19"/>
        <v>0</v>
      </c>
      <c r="R74" s="147"/>
      <c r="S74" s="147"/>
      <c r="T74" s="148">
        <v>4.2000000000000003E-2</v>
      </c>
      <c r="U74" s="147">
        <f t="shared" si="20"/>
        <v>0.08</v>
      </c>
      <c r="V74" s="141"/>
      <c r="W74" s="141"/>
      <c r="X74" s="141"/>
      <c r="Y74" s="141"/>
      <c r="Z74" s="141"/>
      <c r="AA74" s="141"/>
      <c r="AB74" s="141"/>
      <c r="AC74" s="141"/>
      <c r="AD74" s="141"/>
      <c r="AE74" s="141" t="s">
        <v>130</v>
      </c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ht="22.5" outlineLevel="1">
      <c r="A75" s="142">
        <v>57</v>
      </c>
      <c r="B75" s="142" t="s">
        <v>249</v>
      </c>
      <c r="C75" s="171" t="s">
        <v>250</v>
      </c>
      <c r="D75" s="146" t="s">
        <v>251</v>
      </c>
      <c r="E75" s="152">
        <v>1</v>
      </c>
      <c r="F75" s="154"/>
      <c r="G75" s="155">
        <f t="shared" si="14"/>
        <v>0</v>
      </c>
      <c r="H75" s="154"/>
      <c r="I75" s="155">
        <f t="shared" si="15"/>
        <v>0</v>
      </c>
      <c r="J75" s="154"/>
      <c r="K75" s="155">
        <f t="shared" si="16"/>
        <v>0</v>
      </c>
      <c r="L75" s="155">
        <v>0</v>
      </c>
      <c r="M75" s="155">
        <f t="shared" si="17"/>
        <v>0</v>
      </c>
      <c r="N75" s="147">
        <v>0</v>
      </c>
      <c r="O75" s="147">
        <f t="shared" si="18"/>
        <v>0</v>
      </c>
      <c r="P75" s="147">
        <v>0</v>
      </c>
      <c r="Q75" s="147">
        <f t="shared" si="19"/>
        <v>0</v>
      </c>
      <c r="R75" s="147"/>
      <c r="S75" s="147"/>
      <c r="T75" s="148">
        <v>0.21</v>
      </c>
      <c r="U75" s="147">
        <f t="shared" si="20"/>
        <v>0.21</v>
      </c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130</v>
      </c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>
      <c r="A76" s="142">
        <v>58</v>
      </c>
      <c r="B76" s="142" t="s">
        <v>252</v>
      </c>
      <c r="C76" s="171" t="s">
        <v>253</v>
      </c>
      <c r="D76" s="146" t="s">
        <v>195</v>
      </c>
      <c r="E76" s="152">
        <v>1.96</v>
      </c>
      <c r="F76" s="154"/>
      <c r="G76" s="155">
        <f t="shared" si="14"/>
        <v>0</v>
      </c>
      <c r="H76" s="154"/>
      <c r="I76" s="155">
        <f t="shared" si="15"/>
        <v>0</v>
      </c>
      <c r="J76" s="154"/>
      <c r="K76" s="155">
        <f t="shared" si="16"/>
        <v>0</v>
      </c>
      <c r="L76" s="155">
        <v>0</v>
      </c>
      <c r="M76" s="155">
        <f t="shared" si="17"/>
        <v>0</v>
      </c>
      <c r="N76" s="147">
        <v>0</v>
      </c>
      <c r="O76" s="147">
        <f t="shared" si="18"/>
        <v>0</v>
      </c>
      <c r="P76" s="147">
        <v>0</v>
      </c>
      <c r="Q76" s="147">
        <f t="shared" si="19"/>
        <v>0</v>
      </c>
      <c r="R76" s="147"/>
      <c r="S76" s="147"/>
      <c r="T76" s="148">
        <v>11.403</v>
      </c>
      <c r="U76" s="147">
        <f t="shared" si="20"/>
        <v>22.35</v>
      </c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130</v>
      </c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ht="22.5" outlineLevel="1">
      <c r="A77" s="142">
        <v>59</v>
      </c>
      <c r="B77" s="142" t="s">
        <v>254</v>
      </c>
      <c r="C77" s="171" t="s">
        <v>255</v>
      </c>
      <c r="D77" s="146" t="s">
        <v>142</v>
      </c>
      <c r="E77" s="152">
        <v>3</v>
      </c>
      <c r="F77" s="154"/>
      <c r="G77" s="155">
        <f t="shared" si="14"/>
        <v>0</v>
      </c>
      <c r="H77" s="154"/>
      <c r="I77" s="155">
        <f t="shared" si="15"/>
        <v>0</v>
      </c>
      <c r="J77" s="154"/>
      <c r="K77" s="155">
        <f t="shared" si="16"/>
        <v>0</v>
      </c>
      <c r="L77" s="155">
        <v>0</v>
      </c>
      <c r="M77" s="155">
        <f t="shared" si="17"/>
        <v>0</v>
      </c>
      <c r="N77" s="147">
        <v>0.106</v>
      </c>
      <c r="O77" s="147">
        <f t="shared" si="18"/>
        <v>0.318</v>
      </c>
      <c r="P77" s="147">
        <v>0</v>
      </c>
      <c r="Q77" s="147">
        <f t="shared" si="19"/>
        <v>0</v>
      </c>
      <c r="R77" s="147"/>
      <c r="S77" s="147"/>
      <c r="T77" s="148">
        <v>0</v>
      </c>
      <c r="U77" s="147">
        <f t="shared" si="20"/>
        <v>0</v>
      </c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149</v>
      </c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>
      <c r="A78" s="142">
        <v>60</v>
      </c>
      <c r="B78" s="142" t="s">
        <v>256</v>
      </c>
      <c r="C78" s="171" t="s">
        <v>257</v>
      </c>
      <c r="D78" s="146" t="s">
        <v>142</v>
      </c>
      <c r="E78" s="152">
        <v>1</v>
      </c>
      <c r="F78" s="154"/>
      <c r="G78" s="155">
        <f t="shared" si="14"/>
        <v>0</v>
      </c>
      <c r="H78" s="154"/>
      <c r="I78" s="155">
        <f t="shared" si="15"/>
        <v>0</v>
      </c>
      <c r="J78" s="154"/>
      <c r="K78" s="155">
        <f t="shared" si="16"/>
        <v>0</v>
      </c>
      <c r="L78" s="155">
        <v>0</v>
      </c>
      <c r="M78" s="155">
        <f t="shared" si="17"/>
        <v>0</v>
      </c>
      <c r="N78" s="147">
        <v>0</v>
      </c>
      <c r="O78" s="147">
        <f t="shared" si="18"/>
        <v>0</v>
      </c>
      <c r="P78" s="147">
        <v>0</v>
      </c>
      <c r="Q78" s="147">
        <f t="shared" si="19"/>
        <v>0</v>
      </c>
      <c r="R78" s="147"/>
      <c r="S78" s="147"/>
      <c r="T78" s="148">
        <v>0</v>
      </c>
      <c r="U78" s="147">
        <f t="shared" si="20"/>
        <v>0</v>
      </c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130</v>
      </c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>
      <c r="A79" s="142">
        <v>61</v>
      </c>
      <c r="B79" s="142" t="s">
        <v>258</v>
      </c>
      <c r="C79" s="171" t="s">
        <v>259</v>
      </c>
      <c r="D79" s="146" t="s">
        <v>195</v>
      </c>
      <c r="E79" s="152">
        <v>1.5784</v>
      </c>
      <c r="F79" s="154"/>
      <c r="G79" s="155">
        <f t="shared" si="14"/>
        <v>0</v>
      </c>
      <c r="H79" s="154"/>
      <c r="I79" s="155">
        <f t="shared" si="15"/>
        <v>0</v>
      </c>
      <c r="J79" s="154"/>
      <c r="K79" s="155">
        <f t="shared" si="16"/>
        <v>0</v>
      </c>
      <c r="L79" s="155">
        <v>0</v>
      </c>
      <c r="M79" s="155">
        <f t="shared" si="17"/>
        <v>0</v>
      </c>
      <c r="N79" s="147">
        <v>0</v>
      </c>
      <c r="O79" s="147">
        <f t="shared" si="18"/>
        <v>0</v>
      </c>
      <c r="P79" s="147">
        <v>0</v>
      </c>
      <c r="Q79" s="147">
        <f t="shared" si="19"/>
        <v>0</v>
      </c>
      <c r="R79" s="147"/>
      <c r="S79" s="147"/>
      <c r="T79" s="148">
        <v>10.582000000000001</v>
      </c>
      <c r="U79" s="147">
        <f t="shared" si="20"/>
        <v>16.7</v>
      </c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130</v>
      </c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>
      <c r="A80" s="143" t="s">
        <v>125</v>
      </c>
      <c r="B80" s="143" t="s">
        <v>84</v>
      </c>
      <c r="C80" s="172" t="s">
        <v>85</v>
      </c>
      <c r="D80" s="149"/>
      <c r="E80" s="153"/>
      <c r="F80" s="156"/>
      <c r="G80" s="156">
        <f>SUMIF(AE81:AE90,"&lt;&gt;NOR",G81:G90)</f>
        <v>0</v>
      </c>
      <c r="H80" s="156"/>
      <c r="I80" s="156">
        <f>SUM(I81:I90)</f>
        <v>0</v>
      </c>
      <c r="J80" s="156"/>
      <c r="K80" s="156">
        <f>SUM(K81:K90)</f>
        <v>0</v>
      </c>
      <c r="L80" s="156"/>
      <c r="M80" s="156">
        <f>SUM(M81:M90)</f>
        <v>0</v>
      </c>
      <c r="N80" s="150"/>
      <c r="O80" s="150">
        <f>SUM(O81:O90)</f>
        <v>0.21537000000000001</v>
      </c>
      <c r="P80" s="150"/>
      <c r="Q80" s="150">
        <f>SUM(Q81:Q90)</f>
        <v>0.60648000000000002</v>
      </c>
      <c r="R80" s="150"/>
      <c r="S80" s="150"/>
      <c r="T80" s="151"/>
      <c r="U80" s="150">
        <f>SUM(U81:U90)</f>
        <v>20.179999999999996</v>
      </c>
      <c r="AE80" t="s">
        <v>126</v>
      </c>
    </row>
    <row r="81" spans="1:60" outlineLevel="1">
      <c r="A81" s="142">
        <v>62</v>
      </c>
      <c r="B81" s="142" t="s">
        <v>260</v>
      </c>
      <c r="C81" s="171" t="s">
        <v>261</v>
      </c>
      <c r="D81" s="146" t="s">
        <v>152</v>
      </c>
      <c r="E81" s="152">
        <v>6</v>
      </c>
      <c r="F81" s="154"/>
      <c r="G81" s="155">
        <f t="shared" ref="G81:G90" si="21">ROUND(E81*F81,2)</f>
        <v>0</v>
      </c>
      <c r="H81" s="154"/>
      <c r="I81" s="155">
        <f t="shared" ref="I81:I90" si="22">ROUND(E81*H81,2)</f>
        <v>0</v>
      </c>
      <c r="J81" s="154"/>
      <c r="K81" s="155">
        <f t="shared" ref="K81:K90" si="23">ROUND(E81*J81,2)</f>
        <v>0</v>
      </c>
      <c r="L81" s="155">
        <v>0</v>
      </c>
      <c r="M81" s="155">
        <f t="shared" ref="M81:M90" si="24">G81*(1+L81/100)</f>
        <v>0</v>
      </c>
      <c r="N81" s="147">
        <v>0</v>
      </c>
      <c r="O81" s="147">
        <f t="shared" ref="O81:O90" si="25">ROUND(E81*N81,5)</f>
        <v>0</v>
      </c>
      <c r="P81" s="147">
        <v>9.3579999999999997E-2</v>
      </c>
      <c r="Q81" s="147">
        <f t="shared" ref="Q81:Q90" si="26">ROUND(E81*P81,5)</f>
        <v>0.56147999999999998</v>
      </c>
      <c r="R81" s="147"/>
      <c r="S81" s="147"/>
      <c r="T81" s="148">
        <v>0.35</v>
      </c>
      <c r="U81" s="147">
        <f t="shared" ref="U81:U90" si="27">ROUND(E81*T81,2)</f>
        <v>2.1</v>
      </c>
      <c r="V81" s="141"/>
      <c r="W81" s="141"/>
      <c r="X81" s="141"/>
      <c r="Y81" s="141"/>
      <c r="Z81" s="141"/>
      <c r="AA81" s="141"/>
      <c r="AB81" s="141"/>
      <c r="AC81" s="141"/>
      <c r="AD81" s="141"/>
      <c r="AE81" s="141" t="s">
        <v>130</v>
      </c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ht="22.5" outlineLevel="1">
      <c r="A82" s="142">
        <v>63</v>
      </c>
      <c r="B82" s="142" t="s">
        <v>262</v>
      </c>
      <c r="C82" s="171" t="s">
        <v>263</v>
      </c>
      <c r="D82" s="146" t="s">
        <v>142</v>
      </c>
      <c r="E82" s="152">
        <v>1</v>
      </c>
      <c r="F82" s="154"/>
      <c r="G82" s="155">
        <f t="shared" si="21"/>
        <v>0</v>
      </c>
      <c r="H82" s="154"/>
      <c r="I82" s="155">
        <f t="shared" si="22"/>
        <v>0</v>
      </c>
      <c r="J82" s="154"/>
      <c r="K82" s="155">
        <f t="shared" si="23"/>
        <v>0</v>
      </c>
      <c r="L82" s="155">
        <v>0</v>
      </c>
      <c r="M82" s="155">
        <f t="shared" si="24"/>
        <v>0</v>
      </c>
      <c r="N82" s="147">
        <v>8.6709999999999995E-2</v>
      </c>
      <c r="O82" s="147">
        <f t="shared" si="25"/>
        <v>8.6709999999999995E-2</v>
      </c>
      <c r="P82" s="147">
        <v>0</v>
      </c>
      <c r="Q82" s="147">
        <f t="shared" si="26"/>
        <v>0</v>
      </c>
      <c r="R82" s="147"/>
      <c r="S82" s="147"/>
      <c r="T82" s="148">
        <v>4.1820000000000004</v>
      </c>
      <c r="U82" s="147">
        <f t="shared" si="27"/>
        <v>4.18</v>
      </c>
      <c r="V82" s="141"/>
      <c r="W82" s="141"/>
      <c r="X82" s="141"/>
      <c r="Y82" s="141"/>
      <c r="Z82" s="141"/>
      <c r="AA82" s="141"/>
      <c r="AB82" s="141"/>
      <c r="AC82" s="141"/>
      <c r="AD82" s="141"/>
      <c r="AE82" s="141" t="s">
        <v>130</v>
      </c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</row>
    <row r="83" spans="1:60" outlineLevel="1">
      <c r="A83" s="142">
        <v>64</v>
      </c>
      <c r="B83" s="142" t="s">
        <v>264</v>
      </c>
      <c r="C83" s="171" t="s">
        <v>265</v>
      </c>
      <c r="D83" s="146" t="s">
        <v>220</v>
      </c>
      <c r="E83" s="152">
        <v>10</v>
      </c>
      <c r="F83" s="154"/>
      <c r="G83" s="155">
        <f t="shared" si="21"/>
        <v>0</v>
      </c>
      <c r="H83" s="154"/>
      <c r="I83" s="155">
        <f t="shared" si="22"/>
        <v>0</v>
      </c>
      <c r="J83" s="154"/>
      <c r="K83" s="155">
        <f t="shared" si="23"/>
        <v>0</v>
      </c>
      <c r="L83" s="155">
        <v>0</v>
      </c>
      <c r="M83" s="155">
        <f t="shared" si="24"/>
        <v>0</v>
      </c>
      <c r="N83" s="147">
        <v>1.1299999999999999E-3</v>
      </c>
      <c r="O83" s="147">
        <f t="shared" si="25"/>
        <v>1.1299999999999999E-2</v>
      </c>
      <c r="P83" s="147">
        <v>0</v>
      </c>
      <c r="Q83" s="147">
        <f t="shared" si="26"/>
        <v>0</v>
      </c>
      <c r="R83" s="147"/>
      <c r="S83" s="147"/>
      <c r="T83" s="148">
        <v>0.114</v>
      </c>
      <c r="U83" s="147">
        <f t="shared" si="27"/>
        <v>1.1399999999999999</v>
      </c>
      <c r="V83" s="141"/>
      <c r="W83" s="141"/>
      <c r="X83" s="141"/>
      <c r="Y83" s="141"/>
      <c r="Z83" s="141"/>
      <c r="AA83" s="141"/>
      <c r="AB83" s="141"/>
      <c r="AC83" s="141"/>
      <c r="AD83" s="141"/>
      <c r="AE83" s="141" t="s">
        <v>130</v>
      </c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</row>
    <row r="84" spans="1:60" outlineLevel="1">
      <c r="A84" s="142">
        <v>65</v>
      </c>
      <c r="B84" s="142" t="s">
        <v>266</v>
      </c>
      <c r="C84" s="171" t="s">
        <v>267</v>
      </c>
      <c r="D84" s="146" t="s">
        <v>220</v>
      </c>
      <c r="E84" s="152">
        <v>1</v>
      </c>
      <c r="F84" s="154"/>
      <c r="G84" s="155">
        <f t="shared" si="21"/>
        <v>0</v>
      </c>
      <c r="H84" s="154"/>
      <c r="I84" s="155">
        <f t="shared" si="22"/>
        <v>0</v>
      </c>
      <c r="J84" s="154"/>
      <c r="K84" s="155">
        <f t="shared" si="23"/>
        <v>0</v>
      </c>
      <c r="L84" s="155">
        <v>0</v>
      </c>
      <c r="M84" s="155">
        <f t="shared" si="24"/>
        <v>0</v>
      </c>
      <c r="N84" s="147">
        <v>4.7600000000000003E-3</v>
      </c>
      <c r="O84" s="147">
        <f t="shared" si="25"/>
        <v>4.7600000000000003E-3</v>
      </c>
      <c r="P84" s="147">
        <v>0</v>
      </c>
      <c r="Q84" s="147">
        <f t="shared" si="26"/>
        <v>0</v>
      </c>
      <c r="R84" s="147"/>
      <c r="S84" s="147"/>
      <c r="T84" s="148">
        <v>1.778</v>
      </c>
      <c r="U84" s="147">
        <f t="shared" si="27"/>
        <v>1.78</v>
      </c>
      <c r="V84" s="141"/>
      <c r="W84" s="141"/>
      <c r="X84" s="141"/>
      <c r="Y84" s="141"/>
      <c r="Z84" s="141"/>
      <c r="AA84" s="141"/>
      <c r="AB84" s="141"/>
      <c r="AC84" s="141"/>
      <c r="AD84" s="141"/>
      <c r="AE84" s="141" t="s">
        <v>130</v>
      </c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  <c r="BH84" s="141"/>
    </row>
    <row r="85" spans="1:60" outlineLevel="1">
      <c r="A85" s="142">
        <v>66</v>
      </c>
      <c r="B85" s="142" t="s">
        <v>268</v>
      </c>
      <c r="C85" s="171" t="s">
        <v>269</v>
      </c>
      <c r="D85" s="146" t="s">
        <v>220</v>
      </c>
      <c r="E85" s="152">
        <v>1</v>
      </c>
      <c r="F85" s="154"/>
      <c r="G85" s="155">
        <f t="shared" si="21"/>
        <v>0</v>
      </c>
      <c r="H85" s="154"/>
      <c r="I85" s="155">
        <f t="shared" si="22"/>
        <v>0</v>
      </c>
      <c r="J85" s="154"/>
      <c r="K85" s="155">
        <f t="shared" si="23"/>
        <v>0</v>
      </c>
      <c r="L85" s="155">
        <v>0</v>
      </c>
      <c r="M85" s="155">
        <f t="shared" si="24"/>
        <v>0</v>
      </c>
      <c r="N85" s="147">
        <v>1.6500000000000001E-2</v>
      </c>
      <c r="O85" s="147">
        <f t="shared" si="25"/>
        <v>1.6500000000000001E-2</v>
      </c>
      <c r="P85" s="147">
        <v>0</v>
      </c>
      <c r="Q85" s="147">
        <f t="shared" si="26"/>
        <v>0</v>
      </c>
      <c r="R85" s="147"/>
      <c r="S85" s="147"/>
      <c r="T85" s="148">
        <v>1.788</v>
      </c>
      <c r="U85" s="147">
        <f t="shared" si="27"/>
        <v>1.79</v>
      </c>
      <c r="V85" s="141"/>
      <c r="W85" s="141"/>
      <c r="X85" s="141"/>
      <c r="Y85" s="141"/>
      <c r="Z85" s="141"/>
      <c r="AA85" s="141"/>
      <c r="AB85" s="141"/>
      <c r="AC85" s="141"/>
      <c r="AD85" s="141"/>
      <c r="AE85" s="141" t="s">
        <v>130</v>
      </c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</row>
    <row r="86" spans="1:60" outlineLevel="1">
      <c r="A86" s="142">
        <v>67</v>
      </c>
      <c r="B86" s="142" t="s">
        <v>270</v>
      </c>
      <c r="C86" s="171" t="s">
        <v>271</v>
      </c>
      <c r="D86" s="146" t="s">
        <v>142</v>
      </c>
      <c r="E86" s="152">
        <v>1</v>
      </c>
      <c r="F86" s="154"/>
      <c r="G86" s="155">
        <f t="shared" si="21"/>
        <v>0</v>
      </c>
      <c r="H86" s="154"/>
      <c r="I86" s="155">
        <f t="shared" si="22"/>
        <v>0</v>
      </c>
      <c r="J86" s="154"/>
      <c r="K86" s="155">
        <f t="shared" si="23"/>
        <v>0</v>
      </c>
      <c r="L86" s="155">
        <v>0</v>
      </c>
      <c r="M86" s="155">
        <f t="shared" si="24"/>
        <v>0</v>
      </c>
      <c r="N86" s="147">
        <v>0</v>
      </c>
      <c r="O86" s="147">
        <f t="shared" si="25"/>
        <v>0</v>
      </c>
      <c r="P86" s="147">
        <v>0</v>
      </c>
      <c r="Q86" s="147">
        <f t="shared" si="26"/>
        <v>0</v>
      </c>
      <c r="R86" s="147"/>
      <c r="S86" s="147"/>
      <c r="T86" s="148">
        <v>0</v>
      </c>
      <c r="U86" s="147">
        <f t="shared" si="27"/>
        <v>0</v>
      </c>
      <c r="V86" s="141"/>
      <c r="W86" s="141"/>
      <c r="X86" s="141"/>
      <c r="Y86" s="141"/>
      <c r="Z86" s="141"/>
      <c r="AA86" s="141"/>
      <c r="AB86" s="141"/>
      <c r="AC86" s="141"/>
      <c r="AD86" s="141"/>
      <c r="AE86" s="141" t="s">
        <v>149</v>
      </c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</row>
    <row r="87" spans="1:60" outlineLevel="1">
      <c r="A87" s="142">
        <v>68</v>
      </c>
      <c r="B87" s="142" t="s">
        <v>272</v>
      </c>
      <c r="C87" s="171" t="s">
        <v>273</v>
      </c>
      <c r="D87" s="146" t="s">
        <v>142</v>
      </c>
      <c r="E87" s="152">
        <v>10</v>
      </c>
      <c r="F87" s="154"/>
      <c r="G87" s="155">
        <f t="shared" si="21"/>
        <v>0</v>
      </c>
      <c r="H87" s="154"/>
      <c r="I87" s="155">
        <f t="shared" si="22"/>
        <v>0</v>
      </c>
      <c r="J87" s="154"/>
      <c r="K87" s="155">
        <f t="shared" si="23"/>
        <v>0</v>
      </c>
      <c r="L87" s="155">
        <v>0</v>
      </c>
      <c r="M87" s="155">
        <f t="shared" si="24"/>
        <v>0</v>
      </c>
      <c r="N87" s="147">
        <v>6.9999999999999994E-5</v>
      </c>
      <c r="O87" s="147">
        <f t="shared" si="25"/>
        <v>6.9999999999999999E-4</v>
      </c>
      <c r="P87" s="147">
        <v>4.4999999999999997E-3</v>
      </c>
      <c r="Q87" s="147">
        <f t="shared" si="26"/>
        <v>4.4999999999999998E-2</v>
      </c>
      <c r="R87" s="147"/>
      <c r="S87" s="147"/>
      <c r="T87" s="148">
        <v>0.42</v>
      </c>
      <c r="U87" s="147">
        <f t="shared" si="27"/>
        <v>4.2</v>
      </c>
      <c r="V87" s="141"/>
      <c r="W87" s="141"/>
      <c r="X87" s="141"/>
      <c r="Y87" s="141"/>
      <c r="Z87" s="141"/>
      <c r="AA87" s="141"/>
      <c r="AB87" s="141"/>
      <c r="AC87" s="141"/>
      <c r="AD87" s="141"/>
      <c r="AE87" s="141" t="s">
        <v>130</v>
      </c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</row>
    <row r="88" spans="1:60" outlineLevel="1">
      <c r="A88" s="142">
        <v>69</v>
      </c>
      <c r="B88" s="142" t="s">
        <v>274</v>
      </c>
      <c r="C88" s="171" t="s">
        <v>275</v>
      </c>
      <c r="D88" s="146" t="s">
        <v>220</v>
      </c>
      <c r="E88" s="152">
        <v>4</v>
      </c>
      <c r="F88" s="154"/>
      <c r="G88" s="155">
        <f t="shared" si="21"/>
        <v>0</v>
      </c>
      <c r="H88" s="154"/>
      <c r="I88" s="155">
        <f t="shared" si="22"/>
        <v>0</v>
      </c>
      <c r="J88" s="154"/>
      <c r="K88" s="155">
        <f t="shared" si="23"/>
        <v>0</v>
      </c>
      <c r="L88" s="155">
        <v>0</v>
      </c>
      <c r="M88" s="155">
        <f t="shared" si="24"/>
        <v>0</v>
      </c>
      <c r="N88" s="147">
        <v>1.085E-2</v>
      </c>
      <c r="O88" s="147">
        <f t="shared" si="25"/>
        <v>4.3400000000000001E-2</v>
      </c>
      <c r="P88" s="147">
        <v>0</v>
      </c>
      <c r="Q88" s="147">
        <f t="shared" si="26"/>
        <v>0</v>
      </c>
      <c r="R88" s="147"/>
      <c r="S88" s="147"/>
      <c r="T88" s="148">
        <v>0.63400000000000001</v>
      </c>
      <c r="U88" s="147">
        <f t="shared" si="27"/>
        <v>2.54</v>
      </c>
      <c r="V88" s="141"/>
      <c r="W88" s="141"/>
      <c r="X88" s="141"/>
      <c r="Y88" s="141"/>
      <c r="Z88" s="141"/>
      <c r="AA88" s="141"/>
      <c r="AB88" s="141"/>
      <c r="AC88" s="141"/>
      <c r="AD88" s="141"/>
      <c r="AE88" s="141" t="s">
        <v>130</v>
      </c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</row>
    <row r="89" spans="1:60" outlineLevel="1">
      <c r="A89" s="142">
        <v>70</v>
      </c>
      <c r="B89" s="142" t="s">
        <v>276</v>
      </c>
      <c r="C89" s="171" t="s">
        <v>277</v>
      </c>
      <c r="D89" s="146" t="s">
        <v>142</v>
      </c>
      <c r="E89" s="152">
        <v>1</v>
      </c>
      <c r="F89" s="154"/>
      <c r="G89" s="155">
        <f t="shared" si="21"/>
        <v>0</v>
      </c>
      <c r="H89" s="154"/>
      <c r="I89" s="155">
        <f t="shared" si="22"/>
        <v>0</v>
      </c>
      <c r="J89" s="154"/>
      <c r="K89" s="155">
        <f t="shared" si="23"/>
        <v>0</v>
      </c>
      <c r="L89" s="155">
        <v>0</v>
      </c>
      <c r="M89" s="155">
        <f t="shared" si="24"/>
        <v>0</v>
      </c>
      <c r="N89" s="147">
        <v>5.1999999999999998E-2</v>
      </c>
      <c r="O89" s="147">
        <f t="shared" si="25"/>
        <v>5.1999999999999998E-2</v>
      </c>
      <c r="P89" s="147">
        <v>0</v>
      </c>
      <c r="Q89" s="147">
        <f t="shared" si="26"/>
        <v>0</v>
      </c>
      <c r="R89" s="147"/>
      <c r="S89" s="147"/>
      <c r="T89" s="148">
        <v>0</v>
      </c>
      <c r="U89" s="147">
        <f t="shared" si="27"/>
        <v>0</v>
      </c>
      <c r="V89" s="141"/>
      <c r="W89" s="141"/>
      <c r="X89" s="141"/>
      <c r="Y89" s="141"/>
      <c r="Z89" s="141"/>
      <c r="AA89" s="141"/>
      <c r="AB89" s="141"/>
      <c r="AC89" s="141"/>
      <c r="AD89" s="141"/>
      <c r="AE89" s="141" t="s">
        <v>149</v>
      </c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</row>
    <row r="90" spans="1:60" outlineLevel="1">
      <c r="A90" s="164">
        <v>71</v>
      </c>
      <c r="B90" s="164" t="s">
        <v>278</v>
      </c>
      <c r="C90" s="173" t="s">
        <v>279</v>
      </c>
      <c r="D90" s="165" t="s">
        <v>195</v>
      </c>
      <c r="E90" s="166">
        <v>0.60648000000000002</v>
      </c>
      <c r="F90" s="167"/>
      <c r="G90" s="168">
        <f t="shared" si="21"/>
        <v>0</v>
      </c>
      <c r="H90" s="154"/>
      <c r="I90" s="155">
        <f t="shared" si="22"/>
        <v>0</v>
      </c>
      <c r="J90" s="154"/>
      <c r="K90" s="155">
        <f t="shared" si="23"/>
        <v>0</v>
      </c>
      <c r="L90" s="155">
        <v>0</v>
      </c>
      <c r="M90" s="155">
        <f t="shared" si="24"/>
        <v>0</v>
      </c>
      <c r="N90" s="147">
        <v>0</v>
      </c>
      <c r="O90" s="147">
        <f t="shared" si="25"/>
        <v>0</v>
      </c>
      <c r="P90" s="147">
        <v>0</v>
      </c>
      <c r="Q90" s="147">
        <f t="shared" si="26"/>
        <v>0</v>
      </c>
      <c r="R90" s="147"/>
      <c r="S90" s="147"/>
      <c r="T90" s="148">
        <v>4.0430000000000001</v>
      </c>
      <c r="U90" s="147">
        <f t="shared" si="27"/>
        <v>2.4500000000000002</v>
      </c>
      <c r="V90" s="141"/>
      <c r="W90" s="141"/>
      <c r="X90" s="141"/>
      <c r="Y90" s="141"/>
      <c r="Z90" s="141"/>
      <c r="AA90" s="141"/>
      <c r="AB90" s="141"/>
      <c r="AC90" s="141"/>
      <c r="AD90" s="141"/>
      <c r="AE90" s="141" t="s">
        <v>130</v>
      </c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</row>
    <row r="91" spans="1:60">
      <c r="A91" s="158" t="s">
        <v>125</v>
      </c>
      <c r="B91" s="158" t="s">
        <v>86</v>
      </c>
      <c r="C91" s="190" t="s">
        <v>87</v>
      </c>
      <c r="D91" s="191"/>
      <c r="E91" s="192"/>
      <c r="F91" s="193"/>
      <c r="G91" s="193">
        <f>SUMIF(AE92:AE104,"&lt;&gt;NOR",G92:G104)</f>
        <v>0</v>
      </c>
      <c r="H91" s="156"/>
      <c r="I91" s="156">
        <f>SUM(I92:I104)</f>
        <v>0</v>
      </c>
      <c r="J91" s="156"/>
      <c r="K91" s="156">
        <f>SUM(K92:K104)</f>
        <v>0</v>
      </c>
      <c r="L91" s="156"/>
      <c r="M91" s="156">
        <f>SUM(M92:M104)</f>
        <v>0</v>
      </c>
      <c r="N91" s="150"/>
      <c r="O91" s="150">
        <f>SUM(O92:O104)</f>
        <v>1.1829799999999997</v>
      </c>
      <c r="P91" s="150"/>
      <c r="Q91" s="150">
        <f>SUM(Q92:Q104)</f>
        <v>0</v>
      </c>
      <c r="R91" s="150"/>
      <c r="S91" s="150"/>
      <c r="T91" s="151"/>
      <c r="U91" s="150">
        <f>SUM(U92:U104)</f>
        <v>99.810000000000016</v>
      </c>
      <c r="AE91" t="s">
        <v>126</v>
      </c>
    </row>
    <row r="92" spans="1:60" outlineLevel="1">
      <c r="A92" s="142">
        <v>72</v>
      </c>
      <c r="B92" s="142" t="s">
        <v>280</v>
      </c>
      <c r="C92" s="171" t="s">
        <v>281</v>
      </c>
      <c r="D92" s="146" t="s">
        <v>152</v>
      </c>
      <c r="E92" s="152">
        <v>4</v>
      </c>
      <c r="F92" s="154"/>
      <c r="G92" s="155">
        <f t="shared" ref="G92:G104" si="28">ROUND(E92*F92,2)</f>
        <v>0</v>
      </c>
      <c r="H92" s="154"/>
      <c r="I92" s="155">
        <f t="shared" ref="I92:I104" si="29">ROUND(E92*H92,2)</f>
        <v>0</v>
      </c>
      <c r="J92" s="154"/>
      <c r="K92" s="155">
        <f t="shared" ref="K92:K104" si="30">ROUND(E92*J92,2)</f>
        <v>0</v>
      </c>
      <c r="L92" s="155">
        <v>0</v>
      </c>
      <c r="M92" s="155">
        <f t="shared" ref="M92:M104" si="31">G92*(1+L92/100)</f>
        <v>0</v>
      </c>
      <c r="N92" s="147">
        <v>7.0400000000000003E-3</v>
      </c>
      <c r="O92" s="147">
        <f t="shared" ref="O92:O104" si="32">ROUND(E92*N92,5)</f>
        <v>2.8160000000000001E-2</v>
      </c>
      <c r="P92" s="147">
        <v>0</v>
      </c>
      <c r="Q92" s="147">
        <f t="shared" ref="Q92:Q104" si="33">ROUND(E92*P92,5)</f>
        <v>0</v>
      </c>
      <c r="R92" s="147"/>
      <c r="S92" s="147"/>
      <c r="T92" s="148">
        <v>0.56499999999999995</v>
      </c>
      <c r="U92" s="147">
        <f t="shared" ref="U92:U104" si="34">ROUND(E92*T92,2)</f>
        <v>2.2599999999999998</v>
      </c>
      <c r="V92" s="141"/>
      <c r="W92" s="141"/>
      <c r="X92" s="141"/>
      <c r="Y92" s="141"/>
      <c r="Z92" s="141"/>
      <c r="AA92" s="141"/>
      <c r="AB92" s="141"/>
      <c r="AC92" s="141"/>
      <c r="AD92" s="141"/>
      <c r="AE92" s="141" t="s">
        <v>130</v>
      </c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</row>
    <row r="93" spans="1:60" outlineLevel="1">
      <c r="A93" s="142">
        <v>73</v>
      </c>
      <c r="B93" s="142" t="s">
        <v>282</v>
      </c>
      <c r="C93" s="171" t="s">
        <v>283</v>
      </c>
      <c r="D93" s="146" t="s">
        <v>152</v>
      </c>
      <c r="E93" s="152">
        <v>8</v>
      </c>
      <c r="F93" s="154"/>
      <c r="G93" s="155">
        <f t="shared" si="28"/>
        <v>0</v>
      </c>
      <c r="H93" s="154"/>
      <c r="I93" s="155">
        <f t="shared" si="29"/>
        <v>0</v>
      </c>
      <c r="J93" s="154"/>
      <c r="K93" s="155">
        <f t="shared" si="30"/>
        <v>0</v>
      </c>
      <c r="L93" s="155">
        <v>0</v>
      </c>
      <c r="M93" s="155">
        <f t="shared" si="31"/>
        <v>0</v>
      </c>
      <c r="N93" s="147">
        <v>8.6599999999999993E-3</v>
      </c>
      <c r="O93" s="147">
        <f t="shared" si="32"/>
        <v>6.9279999999999994E-2</v>
      </c>
      <c r="P93" s="147">
        <v>0</v>
      </c>
      <c r="Q93" s="147">
        <f t="shared" si="33"/>
        <v>0</v>
      </c>
      <c r="R93" s="147"/>
      <c r="S93" s="147"/>
      <c r="T93" s="148">
        <v>0.82199999999999995</v>
      </c>
      <c r="U93" s="147">
        <f t="shared" si="34"/>
        <v>6.58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 t="s">
        <v>130</v>
      </c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</row>
    <row r="94" spans="1:60" outlineLevel="1">
      <c r="A94" s="142">
        <v>74</v>
      </c>
      <c r="B94" s="142" t="s">
        <v>284</v>
      </c>
      <c r="C94" s="171" t="s">
        <v>285</v>
      </c>
      <c r="D94" s="146" t="s">
        <v>152</v>
      </c>
      <c r="E94" s="152">
        <v>56</v>
      </c>
      <c r="F94" s="154"/>
      <c r="G94" s="155">
        <f t="shared" si="28"/>
        <v>0</v>
      </c>
      <c r="H94" s="154"/>
      <c r="I94" s="155">
        <f t="shared" si="29"/>
        <v>0</v>
      </c>
      <c r="J94" s="154"/>
      <c r="K94" s="155">
        <f t="shared" si="30"/>
        <v>0</v>
      </c>
      <c r="L94" s="155">
        <v>0</v>
      </c>
      <c r="M94" s="155">
        <f t="shared" si="31"/>
        <v>0</v>
      </c>
      <c r="N94" s="147">
        <v>1.1379999999999999E-2</v>
      </c>
      <c r="O94" s="147">
        <f t="shared" si="32"/>
        <v>0.63727999999999996</v>
      </c>
      <c r="P94" s="147">
        <v>0</v>
      </c>
      <c r="Q94" s="147">
        <f t="shared" si="33"/>
        <v>0</v>
      </c>
      <c r="R94" s="147"/>
      <c r="S94" s="147"/>
      <c r="T94" s="148">
        <v>0.97499999999999998</v>
      </c>
      <c r="U94" s="147">
        <f t="shared" si="34"/>
        <v>54.6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 t="s">
        <v>130</v>
      </c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</row>
    <row r="95" spans="1:60" outlineLevel="1">
      <c r="A95" s="142">
        <v>75</v>
      </c>
      <c r="B95" s="142" t="s">
        <v>286</v>
      </c>
      <c r="C95" s="171" t="s">
        <v>287</v>
      </c>
      <c r="D95" s="146" t="s">
        <v>142</v>
      </c>
      <c r="E95" s="152">
        <v>1</v>
      </c>
      <c r="F95" s="154"/>
      <c r="G95" s="155">
        <f t="shared" si="28"/>
        <v>0</v>
      </c>
      <c r="H95" s="154"/>
      <c r="I95" s="155">
        <f t="shared" si="29"/>
        <v>0</v>
      </c>
      <c r="J95" s="154"/>
      <c r="K95" s="155">
        <f t="shared" si="30"/>
        <v>0</v>
      </c>
      <c r="L95" s="155">
        <v>0</v>
      </c>
      <c r="M95" s="155">
        <f t="shared" si="31"/>
        <v>0</v>
      </c>
      <c r="N95" s="147">
        <v>0</v>
      </c>
      <c r="O95" s="147">
        <f t="shared" si="32"/>
        <v>0</v>
      </c>
      <c r="P95" s="147">
        <v>0</v>
      </c>
      <c r="Q95" s="147">
        <f t="shared" si="33"/>
        <v>0</v>
      </c>
      <c r="R95" s="147"/>
      <c r="S95" s="147"/>
      <c r="T95" s="148">
        <v>0.42199999999999999</v>
      </c>
      <c r="U95" s="147">
        <f t="shared" si="34"/>
        <v>0.42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 t="s">
        <v>130</v>
      </c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  <c r="BH95" s="141"/>
    </row>
    <row r="96" spans="1:60" outlineLevel="1">
      <c r="A96" s="142">
        <v>76</v>
      </c>
      <c r="B96" s="142" t="s">
        <v>288</v>
      </c>
      <c r="C96" s="171" t="s">
        <v>289</v>
      </c>
      <c r="D96" s="146" t="s">
        <v>142</v>
      </c>
      <c r="E96" s="152">
        <v>6</v>
      </c>
      <c r="F96" s="154"/>
      <c r="G96" s="155">
        <f t="shared" si="28"/>
        <v>0</v>
      </c>
      <c r="H96" s="154"/>
      <c r="I96" s="155">
        <f t="shared" si="29"/>
        <v>0</v>
      </c>
      <c r="J96" s="154"/>
      <c r="K96" s="155">
        <f t="shared" si="30"/>
        <v>0</v>
      </c>
      <c r="L96" s="155">
        <v>0</v>
      </c>
      <c r="M96" s="155">
        <f t="shared" si="31"/>
        <v>0</v>
      </c>
      <c r="N96" s="147">
        <v>0</v>
      </c>
      <c r="O96" s="147">
        <f t="shared" si="32"/>
        <v>0</v>
      </c>
      <c r="P96" s="147">
        <v>0</v>
      </c>
      <c r="Q96" s="147">
        <f t="shared" si="33"/>
        <v>0</v>
      </c>
      <c r="R96" s="147"/>
      <c r="S96" s="147"/>
      <c r="T96" s="148">
        <v>0.96799999999999997</v>
      </c>
      <c r="U96" s="147">
        <f t="shared" si="34"/>
        <v>5.81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 t="s">
        <v>130</v>
      </c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  <c r="BH96" s="141"/>
    </row>
    <row r="97" spans="1:60" outlineLevel="1">
      <c r="A97" s="142">
        <v>77</v>
      </c>
      <c r="B97" s="142" t="s">
        <v>290</v>
      </c>
      <c r="C97" s="171" t="s">
        <v>291</v>
      </c>
      <c r="D97" s="146" t="s">
        <v>152</v>
      </c>
      <c r="E97" s="152">
        <v>26</v>
      </c>
      <c r="F97" s="154"/>
      <c r="G97" s="155">
        <f t="shared" si="28"/>
        <v>0</v>
      </c>
      <c r="H97" s="154"/>
      <c r="I97" s="155">
        <f t="shared" si="29"/>
        <v>0</v>
      </c>
      <c r="J97" s="154"/>
      <c r="K97" s="155">
        <f t="shared" si="30"/>
        <v>0</v>
      </c>
      <c r="L97" s="155">
        <v>0</v>
      </c>
      <c r="M97" s="155">
        <f t="shared" si="31"/>
        <v>0</v>
      </c>
      <c r="N97" s="147">
        <v>1.362E-2</v>
      </c>
      <c r="O97" s="147">
        <f t="shared" si="32"/>
        <v>0.35411999999999999</v>
      </c>
      <c r="P97" s="147">
        <v>0</v>
      </c>
      <c r="Q97" s="147">
        <f t="shared" si="33"/>
        <v>0</v>
      </c>
      <c r="R97" s="147"/>
      <c r="S97" s="147"/>
      <c r="T97" s="148">
        <v>1.04</v>
      </c>
      <c r="U97" s="147">
        <f t="shared" si="34"/>
        <v>27.04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 t="s">
        <v>130</v>
      </c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</row>
    <row r="98" spans="1:60" outlineLevel="1">
      <c r="A98" s="142">
        <v>78</v>
      </c>
      <c r="B98" s="142" t="s">
        <v>292</v>
      </c>
      <c r="C98" s="171" t="s">
        <v>293</v>
      </c>
      <c r="D98" s="146" t="s">
        <v>152</v>
      </c>
      <c r="E98" s="152">
        <v>12</v>
      </c>
      <c r="F98" s="154"/>
      <c r="G98" s="155">
        <f t="shared" si="28"/>
        <v>0</v>
      </c>
      <c r="H98" s="154"/>
      <c r="I98" s="155">
        <f t="shared" si="29"/>
        <v>0</v>
      </c>
      <c r="J98" s="154"/>
      <c r="K98" s="155">
        <f t="shared" si="30"/>
        <v>0</v>
      </c>
      <c r="L98" s="155">
        <v>0</v>
      </c>
      <c r="M98" s="155">
        <f t="shared" si="31"/>
        <v>0</v>
      </c>
      <c r="N98" s="147">
        <v>0</v>
      </c>
      <c r="O98" s="147">
        <f t="shared" si="32"/>
        <v>0</v>
      </c>
      <c r="P98" s="147">
        <v>0</v>
      </c>
      <c r="Q98" s="147">
        <f t="shared" si="33"/>
        <v>0</v>
      </c>
      <c r="R98" s="147"/>
      <c r="S98" s="147"/>
      <c r="T98" s="148">
        <v>1.7999999999999999E-2</v>
      </c>
      <c r="U98" s="147">
        <f t="shared" si="34"/>
        <v>0.22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 t="s">
        <v>130</v>
      </c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</row>
    <row r="99" spans="1:60" outlineLevel="1">
      <c r="A99" s="142">
        <v>79</v>
      </c>
      <c r="B99" s="142" t="s">
        <v>294</v>
      </c>
      <c r="C99" s="171" t="s">
        <v>295</v>
      </c>
      <c r="D99" s="146" t="s">
        <v>152</v>
      </c>
      <c r="E99" s="152">
        <v>56</v>
      </c>
      <c r="F99" s="154"/>
      <c r="G99" s="155">
        <f t="shared" si="28"/>
        <v>0</v>
      </c>
      <c r="H99" s="154"/>
      <c r="I99" s="155">
        <f t="shared" si="29"/>
        <v>0</v>
      </c>
      <c r="J99" s="154"/>
      <c r="K99" s="155">
        <f t="shared" si="30"/>
        <v>0</v>
      </c>
      <c r="L99" s="155">
        <v>0</v>
      </c>
      <c r="M99" s="155">
        <f t="shared" si="31"/>
        <v>0</v>
      </c>
      <c r="N99" s="147">
        <v>0</v>
      </c>
      <c r="O99" s="147">
        <f t="shared" si="32"/>
        <v>0</v>
      </c>
      <c r="P99" s="147">
        <v>0</v>
      </c>
      <c r="Q99" s="147">
        <f t="shared" si="33"/>
        <v>0</v>
      </c>
      <c r="R99" s="147"/>
      <c r="S99" s="147"/>
      <c r="T99" s="148">
        <v>3.2000000000000001E-2</v>
      </c>
      <c r="U99" s="147">
        <f t="shared" si="34"/>
        <v>1.79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 t="s">
        <v>130</v>
      </c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  <c r="BH99" s="141"/>
    </row>
    <row r="100" spans="1:60" outlineLevel="1">
      <c r="A100" s="142">
        <v>80</v>
      </c>
      <c r="B100" s="142" t="s">
        <v>296</v>
      </c>
      <c r="C100" s="171" t="s">
        <v>297</v>
      </c>
      <c r="D100" s="146" t="s">
        <v>152</v>
      </c>
      <c r="E100" s="152">
        <v>26</v>
      </c>
      <c r="F100" s="154"/>
      <c r="G100" s="155">
        <f t="shared" si="28"/>
        <v>0</v>
      </c>
      <c r="H100" s="154"/>
      <c r="I100" s="155">
        <f t="shared" si="29"/>
        <v>0</v>
      </c>
      <c r="J100" s="154"/>
      <c r="K100" s="155">
        <f t="shared" si="30"/>
        <v>0</v>
      </c>
      <c r="L100" s="155">
        <v>0</v>
      </c>
      <c r="M100" s="155">
        <f t="shared" si="31"/>
        <v>0</v>
      </c>
      <c r="N100" s="147">
        <v>0</v>
      </c>
      <c r="O100" s="147">
        <f t="shared" si="32"/>
        <v>0</v>
      </c>
      <c r="P100" s="147">
        <v>0</v>
      </c>
      <c r="Q100" s="147">
        <f t="shared" si="33"/>
        <v>0</v>
      </c>
      <c r="R100" s="147"/>
      <c r="S100" s="147"/>
      <c r="T100" s="148">
        <v>4.2000000000000003E-2</v>
      </c>
      <c r="U100" s="147">
        <f t="shared" si="34"/>
        <v>1.0900000000000001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 t="s">
        <v>130</v>
      </c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</row>
    <row r="101" spans="1:60" ht="22.5" outlineLevel="1">
      <c r="A101" s="142">
        <v>81</v>
      </c>
      <c r="B101" s="142" t="s">
        <v>298</v>
      </c>
      <c r="C101" s="171" t="s">
        <v>299</v>
      </c>
      <c r="D101" s="146" t="s">
        <v>152</v>
      </c>
      <c r="E101" s="152">
        <v>4</v>
      </c>
      <c r="F101" s="154"/>
      <c r="G101" s="155">
        <f t="shared" si="28"/>
        <v>0</v>
      </c>
      <c r="H101" s="154"/>
      <c r="I101" s="155">
        <f t="shared" si="29"/>
        <v>0</v>
      </c>
      <c r="J101" s="154"/>
      <c r="K101" s="155">
        <f t="shared" si="30"/>
        <v>0</v>
      </c>
      <c r="L101" s="155">
        <v>0</v>
      </c>
      <c r="M101" s="155">
        <f t="shared" si="31"/>
        <v>0</v>
      </c>
      <c r="N101" s="147">
        <v>3.1E-4</v>
      </c>
      <c r="O101" s="147">
        <f t="shared" si="32"/>
        <v>1.24E-3</v>
      </c>
      <c r="P101" s="147">
        <v>0</v>
      </c>
      <c r="Q101" s="147">
        <f t="shared" si="33"/>
        <v>0</v>
      </c>
      <c r="R101" s="147"/>
      <c r="S101" s="147"/>
      <c r="T101" s="148">
        <v>0</v>
      </c>
      <c r="U101" s="147">
        <f t="shared" si="34"/>
        <v>0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 t="s">
        <v>130</v>
      </c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</row>
    <row r="102" spans="1:60" ht="22.5" outlineLevel="1">
      <c r="A102" s="142">
        <v>82</v>
      </c>
      <c r="B102" s="142" t="s">
        <v>300</v>
      </c>
      <c r="C102" s="171" t="s">
        <v>301</v>
      </c>
      <c r="D102" s="146" t="s">
        <v>152</v>
      </c>
      <c r="E102" s="152">
        <v>8</v>
      </c>
      <c r="F102" s="154"/>
      <c r="G102" s="155">
        <f t="shared" si="28"/>
        <v>0</v>
      </c>
      <c r="H102" s="154"/>
      <c r="I102" s="155">
        <f t="shared" si="29"/>
        <v>0</v>
      </c>
      <c r="J102" s="154"/>
      <c r="K102" s="155">
        <f t="shared" si="30"/>
        <v>0</v>
      </c>
      <c r="L102" s="155">
        <v>0</v>
      </c>
      <c r="M102" s="155">
        <f t="shared" si="31"/>
        <v>0</v>
      </c>
      <c r="N102" s="147">
        <v>3.4000000000000002E-4</v>
      </c>
      <c r="O102" s="147">
        <f t="shared" si="32"/>
        <v>2.7200000000000002E-3</v>
      </c>
      <c r="P102" s="147">
        <v>0</v>
      </c>
      <c r="Q102" s="147">
        <f t="shared" si="33"/>
        <v>0</v>
      </c>
      <c r="R102" s="147"/>
      <c r="S102" s="147"/>
      <c r="T102" s="148">
        <v>0</v>
      </c>
      <c r="U102" s="147">
        <f t="shared" si="34"/>
        <v>0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 t="s">
        <v>130</v>
      </c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</row>
    <row r="103" spans="1:60" ht="22.5" outlineLevel="1">
      <c r="A103" s="142">
        <v>83</v>
      </c>
      <c r="B103" s="142" t="s">
        <v>302</v>
      </c>
      <c r="C103" s="171" t="s">
        <v>303</v>
      </c>
      <c r="D103" s="146" t="s">
        <v>152</v>
      </c>
      <c r="E103" s="152">
        <v>56</v>
      </c>
      <c r="F103" s="154"/>
      <c r="G103" s="155">
        <f t="shared" si="28"/>
        <v>0</v>
      </c>
      <c r="H103" s="154"/>
      <c r="I103" s="155">
        <f t="shared" si="29"/>
        <v>0</v>
      </c>
      <c r="J103" s="154"/>
      <c r="K103" s="155">
        <f t="shared" si="30"/>
        <v>0</v>
      </c>
      <c r="L103" s="155">
        <v>0</v>
      </c>
      <c r="M103" s="155">
        <f t="shared" si="31"/>
        <v>0</v>
      </c>
      <c r="N103" s="147">
        <v>8.9999999999999998E-4</v>
      </c>
      <c r="O103" s="147">
        <f t="shared" si="32"/>
        <v>5.04E-2</v>
      </c>
      <c r="P103" s="147">
        <v>0</v>
      </c>
      <c r="Q103" s="147">
        <f t="shared" si="33"/>
        <v>0</v>
      </c>
      <c r="R103" s="147"/>
      <c r="S103" s="147"/>
      <c r="T103" s="148">
        <v>0</v>
      </c>
      <c r="U103" s="147">
        <f t="shared" si="34"/>
        <v>0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 t="s">
        <v>130</v>
      </c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</row>
    <row r="104" spans="1:60" ht="22.5" outlineLevel="1">
      <c r="A104" s="142">
        <v>84</v>
      </c>
      <c r="B104" s="142" t="s">
        <v>304</v>
      </c>
      <c r="C104" s="171" t="s">
        <v>305</v>
      </c>
      <c r="D104" s="146" t="s">
        <v>152</v>
      </c>
      <c r="E104" s="152">
        <v>26</v>
      </c>
      <c r="F104" s="154"/>
      <c r="G104" s="155">
        <f t="shared" si="28"/>
        <v>0</v>
      </c>
      <c r="H104" s="154"/>
      <c r="I104" s="155">
        <f t="shared" si="29"/>
        <v>0</v>
      </c>
      <c r="J104" s="154"/>
      <c r="K104" s="155">
        <f t="shared" si="30"/>
        <v>0</v>
      </c>
      <c r="L104" s="155">
        <v>0</v>
      </c>
      <c r="M104" s="155">
        <f t="shared" si="31"/>
        <v>0</v>
      </c>
      <c r="N104" s="147">
        <v>1.5299999999999999E-3</v>
      </c>
      <c r="O104" s="147">
        <f t="shared" si="32"/>
        <v>3.9780000000000003E-2</v>
      </c>
      <c r="P104" s="147">
        <v>0</v>
      </c>
      <c r="Q104" s="147">
        <f t="shared" si="33"/>
        <v>0</v>
      </c>
      <c r="R104" s="147"/>
      <c r="S104" s="147"/>
      <c r="T104" s="148">
        <v>0</v>
      </c>
      <c r="U104" s="147">
        <f t="shared" si="34"/>
        <v>0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 t="s">
        <v>130</v>
      </c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</row>
    <row r="105" spans="1:60">
      <c r="A105" s="143" t="s">
        <v>125</v>
      </c>
      <c r="B105" s="143" t="s">
        <v>88</v>
      </c>
      <c r="C105" s="172" t="s">
        <v>89</v>
      </c>
      <c r="D105" s="149"/>
      <c r="E105" s="153"/>
      <c r="F105" s="156"/>
      <c r="G105" s="156">
        <f>SUMIF(AE106:AE124,"&lt;&gt;NOR",G106:G124)</f>
        <v>0</v>
      </c>
      <c r="H105" s="156"/>
      <c r="I105" s="156">
        <f>SUM(I106:I124)</f>
        <v>0</v>
      </c>
      <c r="J105" s="156"/>
      <c r="K105" s="156">
        <f>SUM(K106:K124)</f>
        <v>0</v>
      </c>
      <c r="L105" s="156"/>
      <c r="M105" s="156">
        <f>SUM(M106:M124)</f>
        <v>0</v>
      </c>
      <c r="N105" s="150"/>
      <c r="O105" s="150">
        <f>SUM(O106:O124)</f>
        <v>0.17841000000000001</v>
      </c>
      <c r="P105" s="150"/>
      <c r="Q105" s="150">
        <f>SUM(Q106:Q124)</f>
        <v>0</v>
      </c>
      <c r="R105" s="150"/>
      <c r="S105" s="150"/>
      <c r="T105" s="151"/>
      <c r="U105" s="150">
        <f>SUM(U106:U124)</f>
        <v>36.139999999999993</v>
      </c>
      <c r="AE105" t="s">
        <v>126</v>
      </c>
    </row>
    <row r="106" spans="1:60" ht="22.5" outlineLevel="1">
      <c r="A106" s="142">
        <v>85</v>
      </c>
      <c r="B106" s="142" t="s">
        <v>306</v>
      </c>
      <c r="C106" s="171" t="s">
        <v>307</v>
      </c>
      <c r="D106" s="146" t="s">
        <v>220</v>
      </c>
      <c r="E106" s="152">
        <v>3</v>
      </c>
      <c r="F106" s="154"/>
      <c r="G106" s="155">
        <f t="shared" ref="G106:G124" si="35">ROUND(E106*F106,2)</f>
        <v>0</v>
      </c>
      <c r="H106" s="154"/>
      <c r="I106" s="155">
        <f t="shared" ref="I106:I124" si="36">ROUND(E106*H106,2)</f>
        <v>0</v>
      </c>
      <c r="J106" s="154"/>
      <c r="K106" s="155">
        <f t="shared" ref="K106:K124" si="37">ROUND(E106*J106,2)</f>
        <v>0</v>
      </c>
      <c r="L106" s="155">
        <v>0</v>
      </c>
      <c r="M106" s="155">
        <f t="shared" ref="M106:M124" si="38">G106*(1+L106/100)</f>
        <v>0</v>
      </c>
      <c r="N106" s="147">
        <v>5.7099999999999998E-3</v>
      </c>
      <c r="O106" s="147">
        <f t="shared" ref="O106:O124" si="39">ROUND(E106*N106,5)</f>
        <v>1.7129999999999999E-2</v>
      </c>
      <c r="P106" s="147">
        <v>0</v>
      </c>
      <c r="Q106" s="147">
        <f t="shared" ref="Q106:Q124" si="40">ROUND(E106*P106,5)</f>
        <v>0</v>
      </c>
      <c r="R106" s="147"/>
      <c r="S106" s="147"/>
      <c r="T106" s="148">
        <v>1.1020000000000001</v>
      </c>
      <c r="U106" s="147">
        <f t="shared" ref="U106:U124" si="41">ROUND(E106*T106,2)</f>
        <v>3.31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 t="s">
        <v>130</v>
      </c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</row>
    <row r="107" spans="1:60" outlineLevel="1">
      <c r="A107" s="142">
        <v>86</v>
      </c>
      <c r="B107" s="142" t="s">
        <v>308</v>
      </c>
      <c r="C107" s="171" t="s">
        <v>309</v>
      </c>
      <c r="D107" s="146" t="s">
        <v>142</v>
      </c>
      <c r="E107" s="152">
        <v>2</v>
      </c>
      <c r="F107" s="154"/>
      <c r="G107" s="155">
        <f t="shared" si="35"/>
        <v>0</v>
      </c>
      <c r="H107" s="154"/>
      <c r="I107" s="155">
        <f t="shared" si="36"/>
        <v>0</v>
      </c>
      <c r="J107" s="154"/>
      <c r="K107" s="155">
        <f t="shared" si="37"/>
        <v>0</v>
      </c>
      <c r="L107" s="155">
        <v>0</v>
      </c>
      <c r="M107" s="155">
        <f t="shared" si="38"/>
        <v>0</v>
      </c>
      <c r="N107" s="147">
        <v>2.1389999999999999E-2</v>
      </c>
      <c r="O107" s="147">
        <f t="shared" si="39"/>
        <v>4.2779999999999999E-2</v>
      </c>
      <c r="P107" s="147">
        <v>0</v>
      </c>
      <c r="Q107" s="147">
        <f t="shared" si="40"/>
        <v>0</v>
      </c>
      <c r="R107" s="147"/>
      <c r="S107" s="147"/>
      <c r="T107" s="148">
        <v>1.446</v>
      </c>
      <c r="U107" s="147">
        <f t="shared" si="41"/>
        <v>2.89</v>
      </c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 t="s">
        <v>130</v>
      </c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</row>
    <row r="108" spans="1:60" outlineLevel="1">
      <c r="A108" s="142">
        <v>87</v>
      </c>
      <c r="B108" s="142" t="s">
        <v>310</v>
      </c>
      <c r="C108" s="171" t="s">
        <v>311</v>
      </c>
      <c r="D108" s="146" t="s">
        <v>142</v>
      </c>
      <c r="E108" s="152">
        <v>4</v>
      </c>
      <c r="F108" s="154"/>
      <c r="G108" s="155">
        <f t="shared" si="35"/>
        <v>0</v>
      </c>
      <c r="H108" s="154"/>
      <c r="I108" s="155">
        <f t="shared" si="36"/>
        <v>0</v>
      </c>
      <c r="J108" s="154"/>
      <c r="K108" s="155">
        <f t="shared" si="37"/>
        <v>0</v>
      </c>
      <c r="L108" s="155">
        <v>0</v>
      </c>
      <c r="M108" s="155">
        <f t="shared" si="38"/>
        <v>0</v>
      </c>
      <c r="N108" s="147">
        <v>0</v>
      </c>
      <c r="O108" s="147">
        <f t="shared" si="39"/>
        <v>0</v>
      </c>
      <c r="P108" s="147">
        <v>0</v>
      </c>
      <c r="Q108" s="147">
        <f t="shared" si="40"/>
        <v>0</v>
      </c>
      <c r="R108" s="147"/>
      <c r="S108" s="147"/>
      <c r="T108" s="148">
        <v>0.26800000000000002</v>
      </c>
      <c r="U108" s="147">
        <f t="shared" si="41"/>
        <v>1.07</v>
      </c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 t="s">
        <v>130</v>
      </c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  <c r="AW108" s="141"/>
      <c r="AX108" s="141"/>
      <c r="AY108" s="141"/>
      <c r="AZ108" s="141"/>
      <c r="BA108" s="141"/>
      <c r="BB108" s="141"/>
      <c r="BC108" s="141"/>
      <c r="BD108" s="141"/>
      <c r="BE108" s="141"/>
      <c r="BF108" s="141"/>
      <c r="BG108" s="141"/>
      <c r="BH108" s="141"/>
    </row>
    <row r="109" spans="1:60" ht="22.5" outlineLevel="1">
      <c r="A109" s="142">
        <v>88</v>
      </c>
      <c r="B109" s="142" t="s">
        <v>312</v>
      </c>
      <c r="C109" s="171" t="s">
        <v>313</v>
      </c>
      <c r="D109" s="146" t="s">
        <v>142</v>
      </c>
      <c r="E109" s="152">
        <v>4</v>
      </c>
      <c r="F109" s="154"/>
      <c r="G109" s="155">
        <f t="shared" si="35"/>
        <v>0</v>
      </c>
      <c r="H109" s="154"/>
      <c r="I109" s="155">
        <f t="shared" si="36"/>
        <v>0</v>
      </c>
      <c r="J109" s="154"/>
      <c r="K109" s="155">
        <f t="shared" si="37"/>
        <v>0</v>
      </c>
      <c r="L109" s="155">
        <v>0</v>
      </c>
      <c r="M109" s="155">
        <f t="shared" si="38"/>
        <v>0</v>
      </c>
      <c r="N109" s="147">
        <v>4.7999999999999996E-3</v>
      </c>
      <c r="O109" s="147">
        <f t="shared" si="39"/>
        <v>1.9199999999999998E-2</v>
      </c>
      <c r="P109" s="147">
        <v>0</v>
      </c>
      <c r="Q109" s="147">
        <f t="shared" si="40"/>
        <v>0</v>
      </c>
      <c r="R109" s="147"/>
      <c r="S109" s="147"/>
      <c r="T109" s="148">
        <v>0</v>
      </c>
      <c r="U109" s="147">
        <f t="shared" si="41"/>
        <v>0</v>
      </c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 t="s">
        <v>149</v>
      </c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141"/>
      <c r="BF109" s="141"/>
      <c r="BG109" s="141"/>
      <c r="BH109" s="141"/>
    </row>
    <row r="110" spans="1:60" outlineLevel="1">
      <c r="A110" s="142">
        <v>89</v>
      </c>
      <c r="B110" s="142" t="s">
        <v>314</v>
      </c>
      <c r="C110" s="171" t="s">
        <v>315</v>
      </c>
      <c r="D110" s="146" t="s">
        <v>142</v>
      </c>
      <c r="E110" s="152">
        <v>2</v>
      </c>
      <c r="F110" s="154"/>
      <c r="G110" s="155">
        <f t="shared" si="35"/>
        <v>0</v>
      </c>
      <c r="H110" s="154"/>
      <c r="I110" s="155">
        <f t="shared" si="36"/>
        <v>0</v>
      </c>
      <c r="J110" s="154"/>
      <c r="K110" s="155">
        <f t="shared" si="37"/>
        <v>0</v>
      </c>
      <c r="L110" s="155">
        <v>0</v>
      </c>
      <c r="M110" s="155">
        <f t="shared" si="38"/>
        <v>0</v>
      </c>
      <c r="N110" s="147">
        <v>1.6000000000000001E-4</v>
      </c>
      <c r="O110" s="147">
        <f t="shared" si="39"/>
        <v>3.2000000000000003E-4</v>
      </c>
      <c r="P110" s="147">
        <v>0</v>
      </c>
      <c r="Q110" s="147">
        <f t="shared" si="40"/>
        <v>0</v>
      </c>
      <c r="R110" s="147"/>
      <c r="S110" s="147"/>
      <c r="T110" s="148">
        <v>0.16500000000000001</v>
      </c>
      <c r="U110" s="147">
        <f t="shared" si="41"/>
        <v>0.33</v>
      </c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 t="s">
        <v>130</v>
      </c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</row>
    <row r="111" spans="1:60" outlineLevel="1">
      <c r="A111" s="142">
        <v>90</v>
      </c>
      <c r="B111" s="142" t="s">
        <v>316</v>
      </c>
      <c r="C111" s="171" t="s">
        <v>317</v>
      </c>
      <c r="D111" s="146" t="s">
        <v>142</v>
      </c>
      <c r="E111" s="152">
        <v>4</v>
      </c>
      <c r="F111" s="154"/>
      <c r="G111" s="155">
        <f t="shared" si="35"/>
        <v>0</v>
      </c>
      <c r="H111" s="154"/>
      <c r="I111" s="155">
        <f t="shared" si="36"/>
        <v>0</v>
      </c>
      <c r="J111" s="154"/>
      <c r="K111" s="155">
        <f t="shared" si="37"/>
        <v>0</v>
      </c>
      <c r="L111" s="155">
        <v>0</v>
      </c>
      <c r="M111" s="155">
        <f t="shared" si="38"/>
        <v>0</v>
      </c>
      <c r="N111" s="147">
        <v>2.4000000000000001E-4</v>
      </c>
      <c r="O111" s="147">
        <f t="shared" si="39"/>
        <v>9.6000000000000002E-4</v>
      </c>
      <c r="P111" s="147">
        <v>0</v>
      </c>
      <c r="Q111" s="147">
        <f t="shared" si="40"/>
        <v>0</v>
      </c>
      <c r="R111" s="147"/>
      <c r="S111" s="147"/>
      <c r="T111" s="148">
        <v>0.16500000000000001</v>
      </c>
      <c r="U111" s="147">
        <f t="shared" si="41"/>
        <v>0.66</v>
      </c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 t="s">
        <v>130</v>
      </c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141"/>
      <c r="BF111" s="141"/>
      <c r="BG111" s="141"/>
      <c r="BH111" s="141"/>
    </row>
    <row r="112" spans="1:60" outlineLevel="1">
      <c r="A112" s="142">
        <v>91</v>
      </c>
      <c r="B112" s="142" t="s">
        <v>318</v>
      </c>
      <c r="C112" s="171" t="s">
        <v>319</v>
      </c>
      <c r="D112" s="146" t="s">
        <v>142</v>
      </c>
      <c r="E112" s="152">
        <v>18</v>
      </c>
      <c r="F112" s="154"/>
      <c r="G112" s="155">
        <f t="shared" si="35"/>
        <v>0</v>
      </c>
      <c r="H112" s="154"/>
      <c r="I112" s="155">
        <f t="shared" si="36"/>
        <v>0</v>
      </c>
      <c r="J112" s="154"/>
      <c r="K112" s="155">
        <f t="shared" si="37"/>
        <v>0</v>
      </c>
      <c r="L112" s="155">
        <v>0</v>
      </c>
      <c r="M112" s="155">
        <f t="shared" si="38"/>
        <v>0</v>
      </c>
      <c r="N112" s="147">
        <v>2.0799999999999998E-3</v>
      </c>
      <c r="O112" s="147">
        <f t="shared" si="39"/>
        <v>3.7440000000000001E-2</v>
      </c>
      <c r="P112" s="147">
        <v>0</v>
      </c>
      <c r="Q112" s="147">
        <f t="shared" si="40"/>
        <v>0</v>
      </c>
      <c r="R112" s="147"/>
      <c r="S112" s="147"/>
      <c r="T112" s="148">
        <v>0.42399999999999999</v>
      </c>
      <c r="U112" s="147">
        <f t="shared" si="41"/>
        <v>7.63</v>
      </c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 t="s">
        <v>130</v>
      </c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1"/>
      <c r="AZ112" s="141"/>
      <c r="BA112" s="141"/>
      <c r="BB112" s="141"/>
      <c r="BC112" s="141"/>
      <c r="BD112" s="141"/>
      <c r="BE112" s="141"/>
      <c r="BF112" s="141"/>
      <c r="BG112" s="141"/>
      <c r="BH112" s="141"/>
    </row>
    <row r="113" spans="1:60" ht="22.5" outlineLevel="1">
      <c r="A113" s="142">
        <v>92</v>
      </c>
      <c r="B113" s="142" t="s">
        <v>320</v>
      </c>
      <c r="C113" s="171" t="s">
        <v>321</v>
      </c>
      <c r="D113" s="146" t="s">
        <v>142</v>
      </c>
      <c r="E113" s="152">
        <v>8</v>
      </c>
      <c r="F113" s="154"/>
      <c r="G113" s="155">
        <f t="shared" si="35"/>
        <v>0</v>
      </c>
      <c r="H113" s="154"/>
      <c r="I113" s="155">
        <f t="shared" si="36"/>
        <v>0</v>
      </c>
      <c r="J113" s="154"/>
      <c r="K113" s="155">
        <f t="shared" si="37"/>
        <v>0</v>
      </c>
      <c r="L113" s="155">
        <v>0</v>
      </c>
      <c r="M113" s="155">
        <f t="shared" si="38"/>
        <v>0</v>
      </c>
      <c r="N113" s="147">
        <v>1E-4</v>
      </c>
      <c r="O113" s="147">
        <f t="shared" si="39"/>
        <v>8.0000000000000004E-4</v>
      </c>
      <c r="P113" s="147">
        <v>0</v>
      </c>
      <c r="Q113" s="147">
        <f t="shared" si="40"/>
        <v>0</v>
      </c>
      <c r="R113" s="147"/>
      <c r="S113" s="147"/>
      <c r="T113" s="148">
        <v>6.2E-2</v>
      </c>
      <c r="U113" s="147">
        <f t="shared" si="41"/>
        <v>0.5</v>
      </c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 t="s">
        <v>130</v>
      </c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141"/>
      <c r="BF113" s="141"/>
      <c r="BG113" s="141"/>
      <c r="BH113" s="141"/>
    </row>
    <row r="114" spans="1:60" outlineLevel="1">
      <c r="A114" s="142">
        <v>93</v>
      </c>
      <c r="B114" s="142" t="s">
        <v>322</v>
      </c>
      <c r="C114" s="171" t="s">
        <v>323</v>
      </c>
      <c r="D114" s="146" t="s">
        <v>142</v>
      </c>
      <c r="E114" s="152">
        <v>4</v>
      </c>
      <c r="F114" s="154"/>
      <c r="G114" s="155">
        <f t="shared" si="35"/>
        <v>0</v>
      </c>
      <c r="H114" s="154"/>
      <c r="I114" s="155">
        <f t="shared" si="36"/>
        <v>0</v>
      </c>
      <c r="J114" s="154"/>
      <c r="K114" s="155">
        <f t="shared" si="37"/>
        <v>0</v>
      </c>
      <c r="L114" s="155">
        <v>0</v>
      </c>
      <c r="M114" s="155">
        <f t="shared" si="38"/>
        <v>0</v>
      </c>
      <c r="N114" s="147">
        <v>1.06E-3</v>
      </c>
      <c r="O114" s="147">
        <f t="shared" si="39"/>
        <v>4.2399999999999998E-3</v>
      </c>
      <c r="P114" s="147">
        <v>0</v>
      </c>
      <c r="Q114" s="147">
        <f t="shared" si="40"/>
        <v>0</v>
      </c>
      <c r="R114" s="147"/>
      <c r="S114" s="147"/>
      <c r="T114" s="148">
        <v>0.42399999999999999</v>
      </c>
      <c r="U114" s="147">
        <f t="shared" si="41"/>
        <v>1.7</v>
      </c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 t="s">
        <v>130</v>
      </c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1"/>
      <c r="AZ114" s="141"/>
      <c r="BA114" s="141"/>
      <c r="BB114" s="141"/>
      <c r="BC114" s="141"/>
      <c r="BD114" s="141"/>
      <c r="BE114" s="141"/>
      <c r="BF114" s="141"/>
      <c r="BG114" s="141"/>
      <c r="BH114" s="141"/>
    </row>
    <row r="115" spans="1:60" outlineLevel="1">
      <c r="A115" s="142">
        <v>94</v>
      </c>
      <c r="B115" s="142" t="s">
        <v>324</v>
      </c>
      <c r="C115" s="171" t="s">
        <v>325</v>
      </c>
      <c r="D115" s="146" t="s">
        <v>142</v>
      </c>
      <c r="E115" s="152">
        <v>20</v>
      </c>
      <c r="F115" s="154"/>
      <c r="G115" s="155">
        <f t="shared" si="35"/>
        <v>0</v>
      </c>
      <c r="H115" s="154"/>
      <c r="I115" s="155">
        <f t="shared" si="36"/>
        <v>0</v>
      </c>
      <c r="J115" s="154"/>
      <c r="K115" s="155">
        <f t="shared" si="37"/>
        <v>0</v>
      </c>
      <c r="L115" s="155">
        <v>0</v>
      </c>
      <c r="M115" s="155">
        <f t="shared" si="38"/>
        <v>0</v>
      </c>
      <c r="N115" s="147">
        <v>5.0000000000000001E-4</v>
      </c>
      <c r="O115" s="147">
        <f t="shared" si="39"/>
        <v>0.01</v>
      </c>
      <c r="P115" s="147">
        <v>0</v>
      </c>
      <c r="Q115" s="147">
        <f t="shared" si="40"/>
        <v>0</v>
      </c>
      <c r="R115" s="147"/>
      <c r="S115" s="147"/>
      <c r="T115" s="148">
        <v>0.124</v>
      </c>
      <c r="U115" s="147">
        <f t="shared" si="41"/>
        <v>2.48</v>
      </c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 t="s">
        <v>130</v>
      </c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  <c r="BH115" s="141"/>
    </row>
    <row r="116" spans="1:60" outlineLevel="1">
      <c r="A116" s="142">
        <v>95</v>
      </c>
      <c r="B116" s="142" t="s">
        <v>326</v>
      </c>
      <c r="C116" s="171" t="s">
        <v>327</v>
      </c>
      <c r="D116" s="146" t="s">
        <v>142</v>
      </c>
      <c r="E116" s="152">
        <v>6</v>
      </c>
      <c r="F116" s="154"/>
      <c r="G116" s="155">
        <f t="shared" si="35"/>
        <v>0</v>
      </c>
      <c r="H116" s="154"/>
      <c r="I116" s="155">
        <f t="shared" si="36"/>
        <v>0</v>
      </c>
      <c r="J116" s="154"/>
      <c r="K116" s="155">
        <f t="shared" si="37"/>
        <v>0</v>
      </c>
      <c r="L116" s="155">
        <v>0</v>
      </c>
      <c r="M116" s="155">
        <f t="shared" si="38"/>
        <v>0</v>
      </c>
      <c r="N116" s="147">
        <v>5.0000000000000001E-4</v>
      </c>
      <c r="O116" s="147">
        <f t="shared" si="39"/>
        <v>3.0000000000000001E-3</v>
      </c>
      <c r="P116" s="147">
        <v>0</v>
      </c>
      <c r="Q116" s="147">
        <f t="shared" si="40"/>
        <v>0</v>
      </c>
      <c r="R116" s="147"/>
      <c r="S116" s="147"/>
      <c r="T116" s="148">
        <v>0.124</v>
      </c>
      <c r="U116" s="147">
        <f t="shared" si="41"/>
        <v>0.74</v>
      </c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 t="s">
        <v>130</v>
      </c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1"/>
      <c r="AZ116" s="141"/>
      <c r="BA116" s="141"/>
      <c r="BB116" s="141"/>
      <c r="BC116" s="141"/>
      <c r="BD116" s="141"/>
      <c r="BE116" s="141"/>
      <c r="BF116" s="141"/>
      <c r="BG116" s="141"/>
      <c r="BH116" s="141"/>
    </row>
    <row r="117" spans="1:60" ht="22.5" outlineLevel="1">
      <c r="A117" s="142">
        <v>96</v>
      </c>
      <c r="B117" s="142" t="s">
        <v>328</v>
      </c>
      <c r="C117" s="171" t="s">
        <v>329</v>
      </c>
      <c r="D117" s="146" t="s">
        <v>142</v>
      </c>
      <c r="E117" s="152">
        <v>4</v>
      </c>
      <c r="F117" s="154"/>
      <c r="G117" s="155">
        <f t="shared" si="35"/>
        <v>0</v>
      </c>
      <c r="H117" s="154"/>
      <c r="I117" s="155">
        <f t="shared" si="36"/>
        <v>0</v>
      </c>
      <c r="J117" s="154"/>
      <c r="K117" s="155">
        <f t="shared" si="37"/>
        <v>0</v>
      </c>
      <c r="L117" s="155">
        <v>0</v>
      </c>
      <c r="M117" s="155">
        <f t="shared" si="38"/>
        <v>0</v>
      </c>
      <c r="N117" s="147">
        <v>2.7499999999999998E-3</v>
      </c>
      <c r="O117" s="147">
        <f t="shared" si="39"/>
        <v>1.0999999999999999E-2</v>
      </c>
      <c r="P117" s="147">
        <v>0</v>
      </c>
      <c r="Q117" s="147">
        <f t="shared" si="40"/>
        <v>0</v>
      </c>
      <c r="R117" s="147"/>
      <c r="S117" s="147"/>
      <c r="T117" s="148">
        <v>0.78300000000000003</v>
      </c>
      <c r="U117" s="147">
        <f t="shared" si="41"/>
        <v>3.13</v>
      </c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 t="s">
        <v>130</v>
      </c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1"/>
      <c r="AZ117" s="141"/>
      <c r="BA117" s="141"/>
      <c r="BB117" s="141"/>
      <c r="BC117" s="141"/>
      <c r="BD117" s="141"/>
      <c r="BE117" s="141"/>
      <c r="BF117" s="141"/>
      <c r="BG117" s="141"/>
      <c r="BH117" s="141"/>
    </row>
    <row r="118" spans="1:60" ht="22.5" outlineLevel="1">
      <c r="A118" s="142">
        <v>97</v>
      </c>
      <c r="B118" s="142" t="s">
        <v>330</v>
      </c>
      <c r="C118" s="171" t="s">
        <v>331</v>
      </c>
      <c r="D118" s="146" t="s">
        <v>142</v>
      </c>
      <c r="E118" s="152">
        <v>20</v>
      </c>
      <c r="F118" s="154"/>
      <c r="G118" s="155">
        <f t="shared" si="35"/>
        <v>0</v>
      </c>
      <c r="H118" s="154"/>
      <c r="I118" s="155">
        <f t="shared" si="36"/>
        <v>0</v>
      </c>
      <c r="J118" s="154"/>
      <c r="K118" s="155">
        <f t="shared" si="37"/>
        <v>0</v>
      </c>
      <c r="L118" s="155">
        <v>0</v>
      </c>
      <c r="M118" s="155">
        <f t="shared" si="38"/>
        <v>0</v>
      </c>
      <c r="N118" s="147">
        <v>1.9000000000000001E-4</v>
      </c>
      <c r="O118" s="147">
        <f t="shared" si="39"/>
        <v>3.8E-3</v>
      </c>
      <c r="P118" s="147">
        <v>0</v>
      </c>
      <c r="Q118" s="147">
        <f t="shared" si="40"/>
        <v>0</v>
      </c>
      <c r="R118" s="147"/>
      <c r="S118" s="147"/>
      <c r="T118" s="148">
        <v>8.3000000000000004E-2</v>
      </c>
      <c r="U118" s="147">
        <f t="shared" si="41"/>
        <v>1.66</v>
      </c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 t="s">
        <v>130</v>
      </c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1"/>
      <c r="AZ118" s="141"/>
      <c r="BA118" s="141"/>
      <c r="BB118" s="141"/>
      <c r="BC118" s="141"/>
      <c r="BD118" s="141"/>
      <c r="BE118" s="141"/>
      <c r="BF118" s="141"/>
      <c r="BG118" s="141"/>
      <c r="BH118" s="141"/>
    </row>
    <row r="119" spans="1:60" outlineLevel="1">
      <c r="A119" s="142">
        <v>98</v>
      </c>
      <c r="B119" s="142" t="s">
        <v>332</v>
      </c>
      <c r="C119" s="171" t="s">
        <v>333</v>
      </c>
      <c r="D119" s="146" t="s">
        <v>142</v>
      </c>
      <c r="E119" s="152">
        <v>4</v>
      </c>
      <c r="F119" s="154"/>
      <c r="G119" s="155">
        <f t="shared" si="35"/>
        <v>0</v>
      </c>
      <c r="H119" s="154"/>
      <c r="I119" s="155">
        <f t="shared" si="36"/>
        <v>0</v>
      </c>
      <c r="J119" s="154"/>
      <c r="K119" s="155">
        <f t="shared" si="37"/>
        <v>0</v>
      </c>
      <c r="L119" s="155">
        <v>0</v>
      </c>
      <c r="M119" s="155">
        <f t="shared" si="38"/>
        <v>0</v>
      </c>
      <c r="N119" s="147">
        <v>1.42E-3</v>
      </c>
      <c r="O119" s="147">
        <f t="shared" si="39"/>
        <v>5.6800000000000002E-3</v>
      </c>
      <c r="P119" s="147">
        <v>0</v>
      </c>
      <c r="Q119" s="147">
        <f t="shared" si="40"/>
        <v>0</v>
      </c>
      <c r="R119" s="147"/>
      <c r="S119" s="147"/>
      <c r="T119" s="148">
        <v>0.42399999999999999</v>
      </c>
      <c r="U119" s="147">
        <f t="shared" si="41"/>
        <v>1.7</v>
      </c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 t="s">
        <v>130</v>
      </c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1"/>
      <c r="AZ119" s="141"/>
      <c r="BA119" s="141"/>
      <c r="BB119" s="141"/>
      <c r="BC119" s="141"/>
      <c r="BD119" s="141"/>
      <c r="BE119" s="141"/>
      <c r="BF119" s="141"/>
      <c r="BG119" s="141"/>
      <c r="BH119" s="141"/>
    </row>
    <row r="120" spans="1:60" outlineLevel="1">
      <c r="A120" s="142">
        <v>99</v>
      </c>
      <c r="B120" s="142" t="s">
        <v>334</v>
      </c>
      <c r="C120" s="171" t="s">
        <v>335</v>
      </c>
      <c r="D120" s="146" t="s">
        <v>142</v>
      </c>
      <c r="E120" s="152">
        <v>3</v>
      </c>
      <c r="F120" s="154"/>
      <c r="G120" s="155">
        <f t="shared" si="35"/>
        <v>0</v>
      </c>
      <c r="H120" s="154"/>
      <c r="I120" s="155">
        <f t="shared" si="36"/>
        <v>0</v>
      </c>
      <c r="J120" s="154"/>
      <c r="K120" s="155">
        <f t="shared" si="37"/>
        <v>0</v>
      </c>
      <c r="L120" s="155">
        <v>0</v>
      </c>
      <c r="M120" s="155">
        <f t="shared" si="38"/>
        <v>0</v>
      </c>
      <c r="N120" s="147">
        <v>2E-3</v>
      </c>
      <c r="O120" s="147">
        <f t="shared" si="39"/>
        <v>6.0000000000000001E-3</v>
      </c>
      <c r="P120" s="147">
        <v>0</v>
      </c>
      <c r="Q120" s="147">
        <f t="shared" si="40"/>
        <v>0</v>
      </c>
      <c r="R120" s="147"/>
      <c r="S120" s="147"/>
      <c r="T120" s="148">
        <v>0</v>
      </c>
      <c r="U120" s="147">
        <f t="shared" si="41"/>
        <v>0</v>
      </c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 t="s">
        <v>149</v>
      </c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1"/>
      <c r="AZ120" s="141"/>
      <c r="BA120" s="141"/>
      <c r="BB120" s="141"/>
      <c r="BC120" s="141"/>
      <c r="BD120" s="141"/>
      <c r="BE120" s="141"/>
      <c r="BF120" s="141"/>
      <c r="BG120" s="141"/>
      <c r="BH120" s="141"/>
    </row>
    <row r="121" spans="1:60" outlineLevel="1">
      <c r="A121" s="142">
        <v>100</v>
      </c>
      <c r="B121" s="142" t="s">
        <v>336</v>
      </c>
      <c r="C121" s="171" t="s">
        <v>337</v>
      </c>
      <c r="D121" s="146" t="s">
        <v>142</v>
      </c>
      <c r="E121" s="152">
        <v>16</v>
      </c>
      <c r="F121" s="154"/>
      <c r="G121" s="155">
        <f t="shared" si="35"/>
        <v>0</v>
      </c>
      <c r="H121" s="154"/>
      <c r="I121" s="155">
        <f t="shared" si="36"/>
        <v>0</v>
      </c>
      <c r="J121" s="154"/>
      <c r="K121" s="155">
        <f t="shared" si="37"/>
        <v>0</v>
      </c>
      <c r="L121" s="155">
        <v>0</v>
      </c>
      <c r="M121" s="155">
        <f t="shared" si="38"/>
        <v>0</v>
      </c>
      <c r="N121" s="147">
        <v>3.3E-4</v>
      </c>
      <c r="O121" s="147">
        <f t="shared" si="39"/>
        <v>5.28E-3</v>
      </c>
      <c r="P121" s="147">
        <v>0</v>
      </c>
      <c r="Q121" s="147">
        <f t="shared" si="40"/>
        <v>0</v>
      </c>
      <c r="R121" s="147"/>
      <c r="S121" s="147"/>
      <c r="T121" s="148">
        <v>0.38100000000000001</v>
      </c>
      <c r="U121" s="147">
        <f t="shared" si="41"/>
        <v>6.1</v>
      </c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 t="s">
        <v>130</v>
      </c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1"/>
      <c r="AZ121" s="141"/>
      <c r="BA121" s="141"/>
      <c r="BB121" s="141"/>
      <c r="BC121" s="141"/>
      <c r="BD121" s="141"/>
      <c r="BE121" s="141"/>
      <c r="BF121" s="141"/>
      <c r="BG121" s="141"/>
      <c r="BH121" s="141"/>
    </row>
    <row r="122" spans="1:60" outlineLevel="1">
      <c r="A122" s="142">
        <v>101</v>
      </c>
      <c r="B122" s="142" t="s">
        <v>338</v>
      </c>
      <c r="C122" s="171" t="s">
        <v>339</v>
      </c>
      <c r="D122" s="146" t="s">
        <v>142</v>
      </c>
      <c r="E122" s="152">
        <v>4</v>
      </c>
      <c r="F122" s="154"/>
      <c r="G122" s="155">
        <f t="shared" si="35"/>
        <v>0</v>
      </c>
      <c r="H122" s="154"/>
      <c r="I122" s="155">
        <f t="shared" si="36"/>
        <v>0</v>
      </c>
      <c r="J122" s="154"/>
      <c r="K122" s="155">
        <f t="shared" si="37"/>
        <v>0</v>
      </c>
      <c r="L122" s="155">
        <v>0</v>
      </c>
      <c r="M122" s="155">
        <f t="shared" si="38"/>
        <v>0</v>
      </c>
      <c r="N122" s="147">
        <v>2.5699999999999998E-3</v>
      </c>
      <c r="O122" s="147">
        <f t="shared" si="39"/>
        <v>1.0279999999999999E-2</v>
      </c>
      <c r="P122" s="147">
        <v>0</v>
      </c>
      <c r="Q122" s="147">
        <f t="shared" si="40"/>
        <v>0</v>
      </c>
      <c r="R122" s="147"/>
      <c r="S122" s="147"/>
      <c r="T122" s="148">
        <v>0.433</v>
      </c>
      <c r="U122" s="147">
        <f t="shared" si="41"/>
        <v>1.73</v>
      </c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 t="s">
        <v>130</v>
      </c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1"/>
      <c r="AZ122" s="141"/>
      <c r="BA122" s="141"/>
      <c r="BB122" s="141"/>
      <c r="BC122" s="141"/>
      <c r="BD122" s="141"/>
      <c r="BE122" s="141"/>
      <c r="BF122" s="141"/>
      <c r="BG122" s="141"/>
      <c r="BH122" s="141"/>
    </row>
    <row r="123" spans="1:60" outlineLevel="1">
      <c r="A123" s="142">
        <v>102</v>
      </c>
      <c r="B123" s="142" t="s">
        <v>340</v>
      </c>
      <c r="C123" s="171" t="s">
        <v>341</v>
      </c>
      <c r="D123" s="146" t="s">
        <v>142</v>
      </c>
      <c r="E123" s="152">
        <v>1</v>
      </c>
      <c r="F123" s="154"/>
      <c r="G123" s="155">
        <f t="shared" si="35"/>
        <v>0</v>
      </c>
      <c r="H123" s="154"/>
      <c r="I123" s="155">
        <f t="shared" si="36"/>
        <v>0</v>
      </c>
      <c r="J123" s="154"/>
      <c r="K123" s="155">
        <f t="shared" si="37"/>
        <v>0</v>
      </c>
      <c r="L123" s="155">
        <v>0</v>
      </c>
      <c r="M123" s="155">
        <f t="shared" si="38"/>
        <v>0</v>
      </c>
      <c r="N123" s="147">
        <v>5.0000000000000001E-4</v>
      </c>
      <c r="O123" s="147">
        <f t="shared" si="39"/>
        <v>5.0000000000000001E-4</v>
      </c>
      <c r="P123" s="147">
        <v>0</v>
      </c>
      <c r="Q123" s="147">
        <f t="shared" si="40"/>
        <v>0</v>
      </c>
      <c r="R123" s="147"/>
      <c r="S123" s="147"/>
      <c r="T123" s="148">
        <v>7.1999999999999995E-2</v>
      </c>
      <c r="U123" s="147">
        <f t="shared" si="41"/>
        <v>7.0000000000000007E-2</v>
      </c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 t="s">
        <v>130</v>
      </c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1"/>
      <c r="AZ123" s="141"/>
      <c r="BA123" s="141"/>
      <c r="BB123" s="141"/>
      <c r="BC123" s="141"/>
      <c r="BD123" s="141"/>
      <c r="BE123" s="141"/>
      <c r="BF123" s="141"/>
      <c r="BG123" s="141"/>
      <c r="BH123" s="141"/>
    </row>
    <row r="124" spans="1:60" outlineLevel="1">
      <c r="A124" s="142">
        <v>103</v>
      </c>
      <c r="B124" s="142" t="s">
        <v>342</v>
      </c>
      <c r="C124" s="171" t="s">
        <v>343</v>
      </c>
      <c r="D124" s="146" t="s">
        <v>195</v>
      </c>
      <c r="E124" s="152">
        <v>0.17241000000000001</v>
      </c>
      <c r="F124" s="154"/>
      <c r="G124" s="155">
        <f t="shared" si="35"/>
        <v>0</v>
      </c>
      <c r="H124" s="154"/>
      <c r="I124" s="155">
        <f t="shared" si="36"/>
        <v>0</v>
      </c>
      <c r="J124" s="154"/>
      <c r="K124" s="155">
        <f t="shared" si="37"/>
        <v>0</v>
      </c>
      <c r="L124" s="155">
        <v>0</v>
      </c>
      <c r="M124" s="155">
        <f t="shared" si="38"/>
        <v>0</v>
      </c>
      <c r="N124" s="147">
        <v>0</v>
      </c>
      <c r="O124" s="147">
        <f t="shared" si="39"/>
        <v>0</v>
      </c>
      <c r="P124" s="147">
        <v>0</v>
      </c>
      <c r="Q124" s="147">
        <f t="shared" si="40"/>
        <v>0</v>
      </c>
      <c r="R124" s="147"/>
      <c r="S124" s="147"/>
      <c r="T124" s="148">
        <v>2.5750000000000002</v>
      </c>
      <c r="U124" s="147">
        <f t="shared" si="41"/>
        <v>0.44</v>
      </c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 t="s">
        <v>130</v>
      </c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1"/>
      <c r="AZ124" s="141"/>
      <c r="BA124" s="141"/>
      <c r="BB124" s="141"/>
      <c r="BC124" s="141"/>
      <c r="BD124" s="141"/>
      <c r="BE124" s="141"/>
      <c r="BF124" s="141"/>
      <c r="BG124" s="141"/>
      <c r="BH124" s="141"/>
    </row>
    <row r="125" spans="1:60">
      <c r="A125" s="143" t="s">
        <v>125</v>
      </c>
      <c r="B125" s="143" t="s">
        <v>90</v>
      </c>
      <c r="C125" s="172" t="s">
        <v>91</v>
      </c>
      <c r="D125" s="149"/>
      <c r="E125" s="153"/>
      <c r="F125" s="156"/>
      <c r="G125" s="156">
        <f>SUMIF(AE126:AE126,"&lt;&gt;NOR",G126:G126)</f>
        <v>0</v>
      </c>
      <c r="H125" s="156"/>
      <c r="I125" s="156">
        <f>SUM(I126:I126)</f>
        <v>0</v>
      </c>
      <c r="J125" s="156"/>
      <c r="K125" s="156">
        <f>SUM(K126:K126)</f>
        <v>0</v>
      </c>
      <c r="L125" s="156"/>
      <c r="M125" s="156">
        <f>SUM(M126:M126)</f>
        <v>0</v>
      </c>
      <c r="N125" s="150"/>
      <c r="O125" s="150">
        <f>SUM(O126:O126)</f>
        <v>1.4999999999999999E-2</v>
      </c>
      <c r="P125" s="150"/>
      <c r="Q125" s="150">
        <f>SUM(Q126:Q126)</f>
        <v>0</v>
      </c>
      <c r="R125" s="150"/>
      <c r="S125" s="150"/>
      <c r="T125" s="151"/>
      <c r="U125" s="150">
        <f>SUM(U126:U126)</f>
        <v>16.2</v>
      </c>
      <c r="AE125" t="s">
        <v>126</v>
      </c>
    </row>
    <row r="126" spans="1:60" outlineLevel="1">
      <c r="A126" s="142">
        <v>104</v>
      </c>
      <c r="B126" s="142" t="s">
        <v>344</v>
      </c>
      <c r="C126" s="171" t="s">
        <v>345</v>
      </c>
      <c r="D126" s="146" t="s">
        <v>346</v>
      </c>
      <c r="E126" s="152">
        <v>100</v>
      </c>
      <c r="F126" s="154"/>
      <c r="G126" s="155">
        <f>ROUND(E126*F126,2)</f>
        <v>0</v>
      </c>
      <c r="H126" s="154"/>
      <c r="I126" s="155">
        <f>ROUND(E126*H126,2)</f>
        <v>0</v>
      </c>
      <c r="J126" s="154"/>
      <c r="K126" s="155">
        <f>ROUND(E126*J126,2)</f>
        <v>0</v>
      </c>
      <c r="L126" s="155">
        <v>0</v>
      </c>
      <c r="M126" s="155">
        <f>G126*(1+L126/100)</f>
        <v>0</v>
      </c>
      <c r="N126" s="147">
        <v>1.4999999999999999E-4</v>
      </c>
      <c r="O126" s="147">
        <f>ROUND(E126*N126,5)</f>
        <v>1.4999999999999999E-2</v>
      </c>
      <c r="P126" s="147">
        <v>0</v>
      </c>
      <c r="Q126" s="147">
        <f>ROUND(E126*P126,5)</f>
        <v>0</v>
      </c>
      <c r="R126" s="147"/>
      <c r="S126" s="147"/>
      <c r="T126" s="148">
        <v>0.16200000000000001</v>
      </c>
      <c r="U126" s="147">
        <f>ROUND(E126*T126,2)</f>
        <v>16.2</v>
      </c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 t="s">
        <v>130</v>
      </c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  <c r="AW126" s="141"/>
      <c r="AX126" s="141"/>
      <c r="AY126" s="141"/>
      <c r="AZ126" s="141"/>
      <c r="BA126" s="141"/>
      <c r="BB126" s="141"/>
      <c r="BC126" s="141"/>
      <c r="BD126" s="141"/>
      <c r="BE126" s="141"/>
      <c r="BF126" s="141"/>
      <c r="BG126" s="141"/>
      <c r="BH126" s="141"/>
    </row>
    <row r="127" spans="1:60">
      <c r="A127" s="143" t="s">
        <v>125</v>
      </c>
      <c r="B127" s="143" t="s">
        <v>92</v>
      </c>
      <c r="C127" s="172" t="s">
        <v>93</v>
      </c>
      <c r="D127" s="149"/>
      <c r="E127" s="153"/>
      <c r="F127" s="156"/>
      <c r="G127" s="156">
        <f>SUMIF(AE128:AE132,"&lt;&gt;NOR",G128:G132)</f>
        <v>0</v>
      </c>
      <c r="H127" s="156"/>
      <c r="I127" s="156">
        <f>SUM(I128:I132)</f>
        <v>0</v>
      </c>
      <c r="J127" s="156"/>
      <c r="K127" s="156">
        <f>SUM(K128:K132)</f>
        <v>0</v>
      </c>
      <c r="L127" s="156"/>
      <c r="M127" s="156">
        <f>SUM(M128:M132)</f>
        <v>0</v>
      </c>
      <c r="N127" s="150"/>
      <c r="O127" s="150">
        <f>SUM(O128:O132)</f>
        <v>0.49228</v>
      </c>
      <c r="P127" s="150"/>
      <c r="Q127" s="150">
        <f>SUM(Q128:Q132)</f>
        <v>0</v>
      </c>
      <c r="R127" s="150"/>
      <c r="S127" s="150"/>
      <c r="T127" s="151"/>
      <c r="U127" s="150">
        <f>SUM(U128:U132)</f>
        <v>5.7</v>
      </c>
      <c r="AE127" t="s">
        <v>126</v>
      </c>
    </row>
    <row r="128" spans="1:60" ht="22.5" outlineLevel="1">
      <c r="A128" s="142">
        <v>105</v>
      </c>
      <c r="B128" s="142" t="s">
        <v>347</v>
      </c>
      <c r="C128" s="171" t="s">
        <v>348</v>
      </c>
      <c r="D128" s="146" t="s">
        <v>129</v>
      </c>
      <c r="E128" s="152">
        <v>4</v>
      </c>
      <c r="F128" s="154"/>
      <c r="G128" s="155">
        <f>ROUND(E128*F128,2)</f>
        <v>0</v>
      </c>
      <c r="H128" s="154"/>
      <c r="I128" s="155">
        <f>ROUND(E128*H128,2)</f>
        <v>0</v>
      </c>
      <c r="J128" s="154"/>
      <c r="K128" s="155">
        <f>ROUND(E128*J128,2)</f>
        <v>0</v>
      </c>
      <c r="L128" s="155">
        <v>0</v>
      </c>
      <c r="M128" s="155">
        <f>G128*(1+L128/100)</f>
        <v>0</v>
      </c>
      <c r="N128" s="147">
        <v>0</v>
      </c>
      <c r="O128" s="147">
        <f>ROUND(E128*N128,5)</f>
        <v>0</v>
      </c>
      <c r="P128" s="147">
        <v>0</v>
      </c>
      <c r="Q128" s="147">
        <f>ROUND(E128*P128,5)</f>
        <v>0</v>
      </c>
      <c r="R128" s="147"/>
      <c r="S128" s="147"/>
      <c r="T128" s="148">
        <v>1.6E-2</v>
      </c>
      <c r="U128" s="147">
        <f>ROUND(E128*T128,2)</f>
        <v>0.06</v>
      </c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 t="s">
        <v>130</v>
      </c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  <c r="AW128" s="141"/>
      <c r="AX128" s="141"/>
      <c r="AY128" s="141"/>
      <c r="AZ128" s="141"/>
      <c r="BA128" s="141"/>
      <c r="BB128" s="141"/>
      <c r="BC128" s="141"/>
      <c r="BD128" s="141"/>
      <c r="BE128" s="141"/>
      <c r="BF128" s="141"/>
      <c r="BG128" s="141"/>
      <c r="BH128" s="141"/>
    </row>
    <row r="129" spans="1:60" outlineLevel="1">
      <c r="A129" s="142">
        <v>106</v>
      </c>
      <c r="B129" s="142" t="s">
        <v>349</v>
      </c>
      <c r="C129" s="171" t="s">
        <v>350</v>
      </c>
      <c r="D129" s="146" t="s">
        <v>129</v>
      </c>
      <c r="E129" s="152">
        <v>4</v>
      </c>
      <c r="F129" s="154"/>
      <c r="G129" s="155">
        <f>ROUND(E129*F129,2)</f>
        <v>0</v>
      </c>
      <c r="H129" s="154"/>
      <c r="I129" s="155">
        <f>ROUND(E129*H129,2)</f>
        <v>0</v>
      </c>
      <c r="J129" s="154"/>
      <c r="K129" s="155">
        <f>ROUND(E129*J129,2)</f>
        <v>0</v>
      </c>
      <c r="L129" s="155">
        <v>0</v>
      </c>
      <c r="M129" s="155">
        <f>G129*(1+L129/100)</f>
        <v>0</v>
      </c>
      <c r="N129" s="147">
        <v>2.1000000000000001E-4</v>
      </c>
      <c r="O129" s="147">
        <f>ROUND(E129*N129,5)</f>
        <v>8.4000000000000003E-4</v>
      </c>
      <c r="P129" s="147">
        <v>0</v>
      </c>
      <c r="Q129" s="147">
        <f>ROUND(E129*P129,5)</f>
        <v>0</v>
      </c>
      <c r="R129" s="147"/>
      <c r="S129" s="147"/>
      <c r="T129" s="148">
        <v>0.05</v>
      </c>
      <c r="U129" s="147">
        <f>ROUND(E129*T129,2)</f>
        <v>0.2</v>
      </c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 t="s">
        <v>130</v>
      </c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141"/>
      <c r="BF129" s="141"/>
      <c r="BG129" s="141"/>
      <c r="BH129" s="141"/>
    </row>
    <row r="130" spans="1:60" outlineLevel="1">
      <c r="A130" s="142">
        <v>107</v>
      </c>
      <c r="B130" s="142" t="s">
        <v>351</v>
      </c>
      <c r="C130" s="171" t="s">
        <v>352</v>
      </c>
      <c r="D130" s="146" t="s">
        <v>129</v>
      </c>
      <c r="E130" s="152">
        <v>4</v>
      </c>
      <c r="F130" s="154"/>
      <c r="G130" s="155">
        <f>ROUND(E130*F130,2)</f>
        <v>0</v>
      </c>
      <c r="H130" s="154"/>
      <c r="I130" s="155">
        <f>ROUND(E130*H130,2)</f>
        <v>0</v>
      </c>
      <c r="J130" s="154"/>
      <c r="K130" s="155">
        <f>ROUND(E130*J130,2)</f>
        <v>0</v>
      </c>
      <c r="L130" s="155">
        <v>0</v>
      </c>
      <c r="M130" s="155">
        <f>G130*(1+L130/100)</f>
        <v>0</v>
      </c>
      <c r="N130" s="147">
        <v>8.0000000000000007E-5</v>
      </c>
      <c r="O130" s="147">
        <f>ROUND(E130*N130,5)</f>
        <v>3.2000000000000003E-4</v>
      </c>
      <c r="P130" s="147">
        <v>0</v>
      </c>
      <c r="Q130" s="147">
        <f>ROUND(E130*P130,5)</f>
        <v>0</v>
      </c>
      <c r="R130" s="147"/>
      <c r="S130" s="147"/>
      <c r="T130" s="148">
        <v>0.06</v>
      </c>
      <c r="U130" s="147">
        <f>ROUND(E130*T130,2)</f>
        <v>0.24</v>
      </c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 t="s">
        <v>130</v>
      </c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  <c r="AW130" s="141"/>
      <c r="AX130" s="141"/>
      <c r="AY130" s="141"/>
      <c r="AZ130" s="141"/>
      <c r="BA130" s="141"/>
      <c r="BB130" s="141"/>
      <c r="BC130" s="141"/>
      <c r="BD130" s="141"/>
      <c r="BE130" s="141"/>
      <c r="BF130" s="141"/>
      <c r="BG130" s="141"/>
      <c r="BH130" s="141"/>
    </row>
    <row r="131" spans="1:60" ht="22.5" outlineLevel="1">
      <c r="A131" s="142">
        <v>108</v>
      </c>
      <c r="B131" s="142" t="s">
        <v>353</v>
      </c>
      <c r="C131" s="171" t="s">
        <v>354</v>
      </c>
      <c r="D131" s="146" t="s">
        <v>129</v>
      </c>
      <c r="E131" s="152">
        <v>4</v>
      </c>
      <c r="F131" s="154"/>
      <c r="G131" s="155">
        <f>ROUND(E131*F131,2)</f>
        <v>0</v>
      </c>
      <c r="H131" s="154"/>
      <c r="I131" s="155">
        <f>ROUND(E131*H131,2)</f>
        <v>0</v>
      </c>
      <c r="J131" s="154"/>
      <c r="K131" s="155">
        <f>ROUND(E131*J131,2)</f>
        <v>0</v>
      </c>
      <c r="L131" s="155">
        <v>0</v>
      </c>
      <c r="M131" s="155">
        <f>G131*(1+L131/100)</f>
        <v>0</v>
      </c>
      <c r="N131" s="147">
        <v>6.3780000000000003E-2</v>
      </c>
      <c r="O131" s="147">
        <f>ROUND(E131*N131,5)</f>
        <v>0.25512000000000001</v>
      </c>
      <c r="P131" s="147">
        <v>0</v>
      </c>
      <c r="Q131" s="147">
        <f>ROUND(E131*P131,5)</f>
        <v>0</v>
      </c>
      <c r="R131" s="147"/>
      <c r="S131" s="147"/>
      <c r="T131" s="148">
        <v>1.3</v>
      </c>
      <c r="U131" s="147">
        <f>ROUND(E131*T131,2)</f>
        <v>5.2</v>
      </c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 t="s">
        <v>130</v>
      </c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  <c r="BH131" s="141"/>
    </row>
    <row r="132" spans="1:60" outlineLevel="1">
      <c r="A132" s="164">
        <v>109</v>
      </c>
      <c r="B132" s="164" t="s">
        <v>355</v>
      </c>
      <c r="C132" s="173" t="s">
        <v>356</v>
      </c>
      <c r="D132" s="165" t="s">
        <v>129</v>
      </c>
      <c r="E132" s="166">
        <v>4</v>
      </c>
      <c r="F132" s="167"/>
      <c r="G132" s="168">
        <f>ROUND(E132*F132,2)</f>
        <v>0</v>
      </c>
      <c r="H132" s="154"/>
      <c r="I132" s="155">
        <f>ROUND(E132*H132,2)</f>
        <v>0</v>
      </c>
      <c r="J132" s="154"/>
      <c r="K132" s="155">
        <f>ROUND(E132*J132,2)</f>
        <v>0</v>
      </c>
      <c r="L132" s="155">
        <v>0</v>
      </c>
      <c r="M132" s="155">
        <f>G132*(1+L132/100)</f>
        <v>0</v>
      </c>
      <c r="N132" s="147">
        <v>5.8999999999999997E-2</v>
      </c>
      <c r="O132" s="147">
        <f>ROUND(E132*N132,5)</f>
        <v>0.23599999999999999</v>
      </c>
      <c r="P132" s="147">
        <v>0</v>
      </c>
      <c r="Q132" s="147">
        <f>ROUND(E132*P132,5)</f>
        <v>0</v>
      </c>
      <c r="R132" s="147"/>
      <c r="S132" s="147"/>
      <c r="T132" s="148">
        <v>0</v>
      </c>
      <c r="U132" s="147">
        <f>ROUND(E132*T132,2)</f>
        <v>0</v>
      </c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 t="s">
        <v>149</v>
      </c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1"/>
      <c r="AZ132" s="141"/>
      <c r="BA132" s="141"/>
      <c r="BB132" s="141"/>
      <c r="BC132" s="141"/>
      <c r="BD132" s="141"/>
      <c r="BE132" s="141"/>
      <c r="BF132" s="141"/>
      <c r="BG132" s="141"/>
      <c r="BH132" s="141"/>
    </row>
    <row r="133" spans="1:60">
      <c r="A133" s="158" t="s">
        <v>125</v>
      </c>
      <c r="B133" s="158" t="s">
        <v>94</v>
      </c>
      <c r="C133" s="190" t="s">
        <v>95</v>
      </c>
      <c r="D133" s="191"/>
      <c r="E133" s="192"/>
      <c r="F133" s="193"/>
      <c r="G133" s="193">
        <f>SUMIF(AE134:AE135,"&lt;&gt;NOR",G134:G135)</f>
        <v>0</v>
      </c>
      <c r="H133" s="194"/>
      <c r="I133" s="156">
        <f>SUM(I134:I135)</f>
        <v>0</v>
      </c>
      <c r="J133" s="156"/>
      <c r="K133" s="156">
        <f>SUM(K134:K135)</f>
        <v>0</v>
      </c>
      <c r="L133" s="156"/>
      <c r="M133" s="156">
        <f>SUM(M134:M135)</f>
        <v>0</v>
      </c>
      <c r="N133" s="150"/>
      <c r="O133" s="150">
        <f>SUM(O134:O135)</f>
        <v>7.3600000000000002E-3</v>
      </c>
      <c r="P133" s="150"/>
      <c r="Q133" s="150">
        <f>SUM(Q134:Q135)</f>
        <v>0</v>
      </c>
      <c r="R133" s="150"/>
      <c r="S133" s="150"/>
      <c r="T133" s="151"/>
      <c r="U133" s="150">
        <f>SUM(U134:U135)</f>
        <v>8.83</v>
      </c>
      <c r="AE133" t="s">
        <v>126</v>
      </c>
    </row>
    <row r="134" spans="1:60" outlineLevel="1">
      <c r="A134" s="142">
        <v>110</v>
      </c>
      <c r="B134" s="142" t="s">
        <v>357</v>
      </c>
      <c r="C134" s="171" t="s">
        <v>358</v>
      </c>
      <c r="D134" s="146" t="s">
        <v>152</v>
      </c>
      <c r="E134" s="152">
        <v>68</v>
      </c>
      <c r="F134" s="154"/>
      <c r="G134" s="155">
        <f>ROUND(E134*F134,2)</f>
        <v>0</v>
      </c>
      <c r="H134" s="195"/>
      <c r="I134" s="155">
        <f>ROUND(E134*H134,2)</f>
        <v>0</v>
      </c>
      <c r="J134" s="154"/>
      <c r="K134" s="155">
        <f>ROUND(E134*J134,2)</f>
        <v>0</v>
      </c>
      <c r="L134" s="155">
        <v>0</v>
      </c>
      <c r="M134" s="155">
        <f>G134*(1+L134/100)</f>
        <v>0</v>
      </c>
      <c r="N134" s="147">
        <v>6.9999999999999994E-5</v>
      </c>
      <c r="O134" s="147">
        <f>ROUND(E134*N134,5)</f>
        <v>4.7600000000000003E-3</v>
      </c>
      <c r="P134" s="147">
        <v>0</v>
      </c>
      <c r="Q134" s="147">
        <f>ROUND(E134*P134,5)</f>
        <v>0</v>
      </c>
      <c r="R134" s="147"/>
      <c r="S134" s="147"/>
      <c r="T134" s="148">
        <v>8.8999999999999996E-2</v>
      </c>
      <c r="U134" s="147">
        <f>ROUND(E134*T134,2)</f>
        <v>6.05</v>
      </c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 t="s">
        <v>130</v>
      </c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  <c r="AW134" s="141"/>
      <c r="AX134" s="141"/>
      <c r="AY134" s="141"/>
      <c r="AZ134" s="141"/>
      <c r="BA134" s="141"/>
      <c r="BB134" s="141"/>
      <c r="BC134" s="141"/>
      <c r="BD134" s="141"/>
      <c r="BE134" s="141"/>
      <c r="BF134" s="141"/>
      <c r="BG134" s="141"/>
      <c r="BH134" s="141"/>
    </row>
    <row r="135" spans="1:60" outlineLevel="1">
      <c r="A135" s="142">
        <v>111</v>
      </c>
      <c r="B135" s="142" t="s">
        <v>359</v>
      </c>
      <c r="C135" s="171" t="s">
        <v>360</v>
      </c>
      <c r="D135" s="146" t="s">
        <v>152</v>
      </c>
      <c r="E135" s="152">
        <v>26</v>
      </c>
      <c r="F135" s="154"/>
      <c r="G135" s="155">
        <f>ROUND(E135*F135,2)</f>
        <v>0</v>
      </c>
      <c r="H135" s="195"/>
      <c r="I135" s="155">
        <f>ROUND(E135*H135,2)</f>
        <v>0</v>
      </c>
      <c r="J135" s="154"/>
      <c r="K135" s="155">
        <f>ROUND(E135*J135,2)</f>
        <v>0</v>
      </c>
      <c r="L135" s="155">
        <v>0</v>
      </c>
      <c r="M135" s="155">
        <f>G135*(1+L135/100)</f>
        <v>0</v>
      </c>
      <c r="N135" s="147">
        <v>1E-4</v>
      </c>
      <c r="O135" s="147">
        <f>ROUND(E135*N135,5)</f>
        <v>2.5999999999999999E-3</v>
      </c>
      <c r="P135" s="147">
        <v>0</v>
      </c>
      <c r="Q135" s="147">
        <f>ROUND(E135*P135,5)</f>
        <v>0</v>
      </c>
      <c r="R135" s="147"/>
      <c r="S135" s="147"/>
      <c r="T135" s="148">
        <v>0.107</v>
      </c>
      <c r="U135" s="147">
        <f>ROUND(E135*T135,2)</f>
        <v>2.78</v>
      </c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 t="s">
        <v>130</v>
      </c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141"/>
      <c r="BF135" s="141"/>
      <c r="BG135" s="141"/>
      <c r="BH135" s="141"/>
    </row>
    <row r="136" spans="1:60">
      <c r="A136" s="143" t="s">
        <v>125</v>
      </c>
      <c r="B136" s="143" t="s">
        <v>96</v>
      </c>
      <c r="C136" s="172" t="s">
        <v>97</v>
      </c>
      <c r="D136" s="149"/>
      <c r="E136" s="153"/>
      <c r="F136" s="156"/>
      <c r="G136" s="156">
        <f>SUMIF(AE137:AE137,"&lt;&gt;NOR",G137:G137)</f>
        <v>0</v>
      </c>
      <c r="H136" s="194"/>
      <c r="I136" s="156">
        <f>SUM(I137:I137)</f>
        <v>0</v>
      </c>
      <c r="J136" s="156"/>
      <c r="K136" s="156">
        <f>SUM(K137:K137)</f>
        <v>0</v>
      </c>
      <c r="L136" s="156"/>
      <c r="M136" s="156">
        <f>SUM(M137:M137)</f>
        <v>0</v>
      </c>
      <c r="N136" s="150"/>
      <c r="O136" s="150">
        <f>SUM(O137:O137)</f>
        <v>3.1199999999999999E-2</v>
      </c>
      <c r="P136" s="150"/>
      <c r="Q136" s="150">
        <f>SUM(Q137:Q137)</f>
        <v>0</v>
      </c>
      <c r="R136" s="150"/>
      <c r="S136" s="150"/>
      <c r="T136" s="151"/>
      <c r="U136" s="150">
        <f>SUM(U137:U137)</f>
        <v>28.61</v>
      </c>
      <c r="AE136" t="s">
        <v>126</v>
      </c>
    </row>
    <row r="137" spans="1:60" ht="22.5" outlineLevel="1">
      <c r="A137" s="142">
        <v>112</v>
      </c>
      <c r="B137" s="142" t="s">
        <v>361</v>
      </c>
      <c r="C137" s="171" t="s">
        <v>362</v>
      </c>
      <c r="D137" s="146" t="s">
        <v>129</v>
      </c>
      <c r="E137" s="152">
        <v>120</v>
      </c>
      <c r="F137" s="154"/>
      <c r="G137" s="155">
        <f>ROUND(E137*F137,2)</f>
        <v>0</v>
      </c>
      <c r="H137" s="195"/>
      <c r="I137" s="155">
        <f>ROUND(E137*H137,2)</f>
        <v>0</v>
      </c>
      <c r="J137" s="154"/>
      <c r="K137" s="155">
        <f>ROUND(E137*J137,2)</f>
        <v>0</v>
      </c>
      <c r="L137" s="155">
        <v>0</v>
      </c>
      <c r="M137" s="155">
        <f>G137*(1+L137/100)</f>
        <v>0</v>
      </c>
      <c r="N137" s="147">
        <v>2.5999999999999998E-4</v>
      </c>
      <c r="O137" s="147">
        <f>ROUND(E137*N137,5)</f>
        <v>3.1199999999999999E-2</v>
      </c>
      <c r="P137" s="147">
        <v>0</v>
      </c>
      <c r="Q137" s="147">
        <f>ROUND(E137*P137,5)</f>
        <v>0</v>
      </c>
      <c r="R137" s="147"/>
      <c r="S137" s="147"/>
      <c r="T137" s="148">
        <v>0.2384</v>
      </c>
      <c r="U137" s="147">
        <f>ROUND(E137*T137,2)</f>
        <v>28.61</v>
      </c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 t="s">
        <v>143</v>
      </c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141"/>
      <c r="BF137" s="141"/>
      <c r="BG137" s="141"/>
      <c r="BH137" s="141"/>
    </row>
    <row r="138" spans="1:60">
      <c r="A138" s="143" t="s">
        <v>125</v>
      </c>
      <c r="B138" s="143" t="s">
        <v>98</v>
      </c>
      <c r="C138" s="172" t="s">
        <v>26</v>
      </c>
      <c r="D138" s="149"/>
      <c r="E138" s="153"/>
      <c r="F138" s="156"/>
      <c r="G138" s="156">
        <f>SUMIF(AE139:AE145,"&lt;&gt;NOR",G139:G145)</f>
        <v>0</v>
      </c>
      <c r="H138" s="194"/>
      <c r="I138" s="156">
        <f>SUM(I139:I145)</f>
        <v>0</v>
      </c>
      <c r="J138" s="156"/>
      <c r="K138" s="156">
        <f>SUM(K139:K145)</f>
        <v>0</v>
      </c>
      <c r="L138" s="156"/>
      <c r="M138" s="156">
        <f>SUM(M139:M145)</f>
        <v>0</v>
      </c>
      <c r="N138" s="150"/>
      <c r="O138" s="150">
        <f>SUM(O139:O145)</f>
        <v>0</v>
      </c>
      <c r="P138" s="150"/>
      <c r="Q138" s="150">
        <f>SUM(Q139:Q145)</f>
        <v>0</v>
      </c>
      <c r="R138" s="150"/>
      <c r="S138" s="150"/>
      <c r="T138" s="151"/>
      <c r="U138" s="150">
        <f>SUM(U139:U145)</f>
        <v>0</v>
      </c>
      <c r="AE138" t="s">
        <v>126</v>
      </c>
    </row>
    <row r="139" spans="1:60" ht="22.5" outlineLevel="1">
      <c r="A139" s="142">
        <v>113</v>
      </c>
      <c r="B139" s="142" t="s">
        <v>363</v>
      </c>
      <c r="C139" s="171" t="s">
        <v>364</v>
      </c>
      <c r="D139" s="146" t="s">
        <v>365</v>
      </c>
      <c r="E139" s="152">
        <v>1</v>
      </c>
      <c r="F139" s="154"/>
      <c r="G139" s="155">
        <f t="shared" ref="G139:G145" si="42">ROUND(E139*F139,2)</f>
        <v>0</v>
      </c>
      <c r="H139" s="195"/>
      <c r="I139" s="155">
        <f t="shared" ref="I139:I145" si="43">ROUND(E139*H139,2)</f>
        <v>0</v>
      </c>
      <c r="J139" s="154"/>
      <c r="K139" s="155">
        <f t="shared" ref="K139:K145" si="44">ROUND(E139*J139,2)</f>
        <v>0</v>
      </c>
      <c r="L139" s="155">
        <v>0</v>
      </c>
      <c r="M139" s="155">
        <f t="shared" ref="M139:M145" si="45">G139*(1+L139/100)</f>
        <v>0</v>
      </c>
      <c r="N139" s="147">
        <v>0</v>
      </c>
      <c r="O139" s="147">
        <f t="shared" ref="O139:O145" si="46">ROUND(E139*N139,5)</f>
        <v>0</v>
      </c>
      <c r="P139" s="147">
        <v>0</v>
      </c>
      <c r="Q139" s="147">
        <f t="shared" ref="Q139:Q145" si="47">ROUND(E139*P139,5)</f>
        <v>0</v>
      </c>
      <c r="R139" s="147"/>
      <c r="S139" s="147"/>
      <c r="T139" s="148">
        <v>0</v>
      </c>
      <c r="U139" s="147">
        <f t="shared" ref="U139:U145" si="48">ROUND(E139*T139,2)</f>
        <v>0</v>
      </c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 t="s">
        <v>130</v>
      </c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141"/>
      <c r="BF139" s="141"/>
      <c r="BG139" s="141"/>
      <c r="BH139" s="141"/>
    </row>
    <row r="140" spans="1:60" outlineLevel="1">
      <c r="A140" s="142">
        <v>114</v>
      </c>
      <c r="B140" s="142" t="s">
        <v>366</v>
      </c>
      <c r="C140" s="171" t="s">
        <v>367</v>
      </c>
      <c r="D140" s="146" t="s">
        <v>365</v>
      </c>
      <c r="E140" s="152">
        <v>1</v>
      </c>
      <c r="F140" s="154"/>
      <c r="G140" s="155">
        <f t="shared" si="42"/>
        <v>0</v>
      </c>
      <c r="H140" s="195"/>
      <c r="I140" s="155">
        <f t="shared" si="43"/>
        <v>0</v>
      </c>
      <c r="J140" s="154"/>
      <c r="K140" s="155">
        <f t="shared" si="44"/>
        <v>0</v>
      </c>
      <c r="L140" s="155">
        <v>0</v>
      </c>
      <c r="M140" s="155">
        <f t="shared" si="45"/>
        <v>0</v>
      </c>
      <c r="N140" s="147">
        <v>0</v>
      </c>
      <c r="O140" s="147">
        <f t="shared" si="46"/>
        <v>0</v>
      </c>
      <c r="P140" s="147">
        <v>0</v>
      </c>
      <c r="Q140" s="147">
        <f t="shared" si="47"/>
        <v>0</v>
      </c>
      <c r="R140" s="147"/>
      <c r="S140" s="147"/>
      <c r="T140" s="148">
        <v>0</v>
      </c>
      <c r="U140" s="147">
        <f t="shared" si="48"/>
        <v>0</v>
      </c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 t="s">
        <v>130</v>
      </c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  <c r="AV140" s="141"/>
      <c r="AW140" s="141"/>
      <c r="AX140" s="141"/>
      <c r="AY140" s="141"/>
      <c r="AZ140" s="141"/>
      <c r="BA140" s="141"/>
      <c r="BB140" s="141"/>
      <c r="BC140" s="141"/>
      <c r="BD140" s="141"/>
      <c r="BE140" s="141"/>
      <c r="BF140" s="141"/>
      <c r="BG140" s="141"/>
      <c r="BH140" s="141"/>
    </row>
    <row r="141" spans="1:60" outlineLevel="1">
      <c r="A141" s="142">
        <v>115</v>
      </c>
      <c r="B141" s="142" t="s">
        <v>368</v>
      </c>
      <c r="C141" s="171" t="s">
        <v>369</v>
      </c>
      <c r="D141" s="146" t="s">
        <v>365</v>
      </c>
      <c r="E141" s="152">
        <v>1</v>
      </c>
      <c r="F141" s="154"/>
      <c r="G141" s="155">
        <f t="shared" si="42"/>
        <v>0</v>
      </c>
      <c r="H141" s="195"/>
      <c r="I141" s="155">
        <f t="shared" si="43"/>
        <v>0</v>
      </c>
      <c r="J141" s="154"/>
      <c r="K141" s="155">
        <f t="shared" si="44"/>
        <v>0</v>
      </c>
      <c r="L141" s="155">
        <v>0</v>
      </c>
      <c r="M141" s="155">
        <f t="shared" si="45"/>
        <v>0</v>
      </c>
      <c r="N141" s="147">
        <v>0</v>
      </c>
      <c r="O141" s="147">
        <f t="shared" si="46"/>
        <v>0</v>
      </c>
      <c r="P141" s="147">
        <v>0</v>
      </c>
      <c r="Q141" s="147">
        <f t="shared" si="47"/>
        <v>0</v>
      </c>
      <c r="R141" s="147"/>
      <c r="S141" s="147"/>
      <c r="T141" s="148">
        <v>0</v>
      </c>
      <c r="U141" s="147">
        <f t="shared" si="48"/>
        <v>0</v>
      </c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 t="s">
        <v>130</v>
      </c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141"/>
      <c r="BF141" s="141"/>
      <c r="BG141" s="141"/>
      <c r="BH141" s="141"/>
    </row>
    <row r="142" spans="1:60" outlineLevel="1">
      <c r="A142" s="142">
        <v>116</v>
      </c>
      <c r="B142" s="142" t="s">
        <v>370</v>
      </c>
      <c r="C142" s="171" t="s">
        <v>371</v>
      </c>
      <c r="D142" s="146" t="s">
        <v>365</v>
      </c>
      <c r="E142" s="152">
        <v>1</v>
      </c>
      <c r="F142" s="154"/>
      <c r="G142" s="155">
        <f t="shared" si="42"/>
        <v>0</v>
      </c>
      <c r="H142" s="195"/>
      <c r="I142" s="155">
        <f t="shared" si="43"/>
        <v>0</v>
      </c>
      <c r="J142" s="154"/>
      <c r="K142" s="155">
        <f t="shared" si="44"/>
        <v>0</v>
      </c>
      <c r="L142" s="155">
        <v>0</v>
      </c>
      <c r="M142" s="155">
        <f t="shared" si="45"/>
        <v>0</v>
      </c>
      <c r="N142" s="147">
        <v>0</v>
      </c>
      <c r="O142" s="147">
        <f t="shared" si="46"/>
        <v>0</v>
      </c>
      <c r="P142" s="147">
        <v>0</v>
      </c>
      <c r="Q142" s="147">
        <f t="shared" si="47"/>
        <v>0</v>
      </c>
      <c r="R142" s="147"/>
      <c r="S142" s="147"/>
      <c r="T142" s="148">
        <v>0</v>
      </c>
      <c r="U142" s="147">
        <f t="shared" si="48"/>
        <v>0</v>
      </c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 t="s">
        <v>130</v>
      </c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  <c r="AW142" s="141"/>
      <c r="AX142" s="141"/>
      <c r="AY142" s="141"/>
      <c r="AZ142" s="141"/>
      <c r="BA142" s="141"/>
      <c r="BB142" s="141"/>
      <c r="BC142" s="141"/>
      <c r="BD142" s="141"/>
      <c r="BE142" s="141"/>
      <c r="BF142" s="141"/>
      <c r="BG142" s="141"/>
      <c r="BH142" s="141"/>
    </row>
    <row r="143" spans="1:60" outlineLevel="1">
      <c r="A143" s="142">
        <v>117</v>
      </c>
      <c r="B143" s="142" t="s">
        <v>372</v>
      </c>
      <c r="C143" s="171" t="s">
        <v>373</v>
      </c>
      <c r="D143" s="146" t="s">
        <v>365</v>
      </c>
      <c r="E143" s="152">
        <v>1</v>
      </c>
      <c r="F143" s="154"/>
      <c r="G143" s="155">
        <f t="shared" si="42"/>
        <v>0</v>
      </c>
      <c r="H143" s="195"/>
      <c r="I143" s="155">
        <f t="shared" si="43"/>
        <v>0</v>
      </c>
      <c r="J143" s="154"/>
      <c r="K143" s="155">
        <f t="shared" si="44"/>
        <v>0</v>
      </c>
      <c r="L143" s="155">
        <v>0</v>
      </c>
      <c r="M143" s="155">
        <f t="shared" si="45"/>
        <v>0</v>
      </c>
      <c r="N143" s="147">
        <v>0</v>
      </c>
      <c r="O143" s="147">
        <f t="shared" si="46"/>
        <v>0</v>
      </c>
      <c r="P143" s="147">
        <v>0</v>
      </c>
      <c r="Q143" s="147">
        <f t="shared" si="47"/>
        <v>0</v>
      </c>
      <c r="R143" s="147"/>
      <c r="S143" s="147"/>
      <c r="T143" s="148">
        <v>0</v>
      </c>
      <c r="U143" s="147">
        <f t="shared" si="48"/>
        <v>0</v>
      </c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 t="s">
        <v>130</v>
      </c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141"/>
      <c r="BF143" s="141"/>
      <c r="BG143" s="141"/>
      <c r="BH143" s="141"/>
    </row>
    <row r="144" spans="1:60" outlineLevel="1">
      <c r="A144" s="142">
        <v>118</v>
      </c>
      <c r="B144" s="142" t="s">
        <v>374</v>
      </c>
      <c r="C144" s="171" t="s">
        <v>375</v>
      </c>
      <c r="D144" s="146" t="s">
        <v>365</v>
      </c>
      <c r="E144" s="152">
        <v>1</v>
      </c>
      <c r="F144" s="154"/>
      <c r="G144" s="155">
        <f t="shared" si="42"/>
        <v>0</v>
      </c>
      <c r="H144" s="195"/>
      <c r="I144" s="155">
        <f t="shared" si="43"/>
        <v>0</v>
      </c>
      <c r="J144" s="154"/>
      <c r="K144" s="155">
        <f t="shared" si="44"/>
        <v>0</v>
      </c>
      <c r="L144" s="155">
        <v>0</v>
      </c>
      <c r="M144" s="155">
        <f t="shared" si="45"/>
        <v>0</v>
      </c>
      <c r="N144" s="147">
        <v>0</v>
      </c>
      <c r="O144" s="147">
        <f t="shared" si="46"/>
        <v>0</v>
      </c>
      <c r="P144" s="147">
        <v>0</v>
      </c>
      <c r="Q144" s="147">
        <f t="shared" si="47"/>
        <v>0</v>
      </c>
      <c r="R144" s="147"/>
      <c r="S144" s="147"/>
      <c r="T144" s="148">
        <v>0</v>
      </c>
      <c r="U144" s="147">
        <f t="shared" si="48"/>
        <v>0</v>
      </c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 t="s">
        <v>130</v>
      </c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  <c r="AV144" s="141"/>
      <c r="AW144" s="141"/>
      <c r="AX144" s="141"/>
      <c r="AY144" s="141"/>
      <c r="AZ144" s="141"/>
      <c r="BA144" s="141"/>
      <c r="BB144" s="141"/>
      <c r="BC144" s="141"/>
      <c r="BD144" s="141"/>
      <c r="BE144" s="141"/>
      <c r="BF144" s="141"/>
      <c r="BG144" s="141"/>
      <c r="BH144" s="141"/>
    </row>
    <row r="145" spans="1:60" outlineLevel="1">
      <c r="A145" s="164">
        <v>119</v>
      </c>
      <c r="B145" s="164" t="s">
        <v>376</v>
      </c>
      <c r="C145" s="173" t="s">
        <v>377</v>
      </c>
      <c r="D145" s="165" t="s">
        <v>365</v>
      </c>
      <c r="E145" s="166">
        <v>1</v>
      </c>
      <c r="F145" s="167"/>
      <c r="G145" s="168">
        <f t="shared" si="42"/>
        <v>0</v>
      </c>
      <c r="H145" s="196"/>
      <c r="I145" s="168">
        <f t="shared" si="43"/>
        <v>0</v>
      </c>
      <c r="J145" s="167"/>
      <c r="K145" s="168">
        <f t="shared" si="44"/>
        <v>0</v>
      </c>
      <c r="L145" s="168">
        <v>0</v>
      </c>
      <c r="M145" s="168">
        <f t="shared" si="45"/>
        <v>0</v>
      </c>
      <c r="N145" s="169">
        <v>0</v>
      </c>
      <c r="O145" s="169">
        <f t="shared" si="46"/>
        <v>0</v>
      </c>
      <c r="P145" s="169">
        <v>0</v>
      </c>
      <c r="Q145" s="169">
        <f t="shared" si="47"/>
        <v>0</v>
      </c>
      <c r="R145" s="169"/>
      <c r="S145" s="169"/>
      <c r="T145" s="170">
        <v>0</v>
      </c>
      <c r="U145" s="169">
        <f t="shared" si="48"/>
        <v>0</v>
      </c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 t="s">
        <v>130</v>
      </c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141"/>
      <c r="BF145" s="141"/>
      <c r="BG145" s="141"/>
      <c r="BH145" s="141"/>
    </row>
    <row r="146" spans="1:60">
      <c r="A146" s="197"/>
      <c r="B146" s="198" t="s">
        <v>378</v>
      </c>
      <c r="C146" s="199" t="s">
        <v>378</v>
      </c>
      <c r="D146" s="200"/>
      <c r="E146" s="200"/>
      <c r="F146" s="200"/>
      <c r="G146" s="201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AC146">
        <v>15</v>
      </c>
      <c r="AD146">
        <v>21</v>
      </c>
    </row>
    <row r="147" spans="1:60">
      <c r="A147" s="185"/>
      <c r="B147" s="186">
        <v>26</v>
      </c>
      <c r="C147" s="187" t="s">
        <v>378</v>
      </c>
      <c r="D147" s="188"/>
      <c r="E147" s="188"/>
      <c r="F147" s="188"/>
      <c r="G147" s="189">
        <f>G8+G11+G13+G15+G17+G19+G21+G27+G46+G64+G69+G80+G91+G105+G125+G127+G133+G136+G138</f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AC147">
        <f>SUMIF(L7:L145,AC146,G7:G145)</f>
        <v>0</v>
      </c>
      <c r="AD147">
        <f>SUMIF(L7:L145,AD146,G7:G145)</f>
        <v>0</v>
      </c>
      <c r="AE147" t="s">
        <v>379</v>
      </c>
    </row>
    <row r="148" spans="1:60">
      <c r="A148" s="197"/>
      <c r="B148" s="198" t="s">
        <v>378</v>
      </c>
      <c r="C148" s="199" t="s">
        <v>378</v>
      </c>
      <c r="D148" s="200"/>
      <c r="E148" s="200"/>
      <c r="F148" s="200"/>
      <c r="G148" s="201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60">
      <c r="A149" s="197"/>
      <c r="B149" s="198" t="s">
        <v>378</v>
      </c>
      <c r="C149" s="199" t="s">
        <v>378</v>
      </c>
      <c r="D149" s="200"/>
      <c r="E149" s="200"/>
      <c r="F149" s="200"/>
      <c r="G149" s="201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60">
      <c r="A150" s="283">
        <v>33</v>
      </c>
      <c r="B150" s="284"/>
      <c r="C150" s="285"/>
      <c r="D150" s="200"/>
      <c r="E150" s="200"/>
      <c r="F150" s="200"/>
      <c r="G150" s="201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60">
      <c r="A151" s="264"/>
      <c r="B151" s="265"/>
      <c r="C151" s="266"/>
      <c r="D151" s="265"/>
      <c r="E151" s="265"/>
      <c r="F151" s="265"/>
      <c r="G151" s="267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AE151" t="s">
        <v>380</v>
      </c>
    </row>
    <row r="152" spans="1:60">
      <c r="A152" s="268"/>
      <c r="B152" s="269"/>
      <c r="C152" s="270"/>
      <c r="D152" s="269"/>
      <c r="E152" s="269"/>
      <c r="F152" s="269"/>
      <c r="G152" s="271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1:60">
      <c r="A153" s="268"/>
      <c r="B153" s="269"/>
      <c r="C153" s="270"/>
      <c r="D153" s="269"/>
      <c r="E153" s="269"/>
      <c r="F153" s="269"/>
      <c r="G153" s="271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60">
      <c r="A154" s="268"/>
      <c r="B154" s="269"/>
      <c r="C154" s="270"/>
      <c r="D154" s="269"/>
      <c r="E154" s="269"/>
      <c r="F154" s="269"/>
      <c r="G154" s="271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60">
      <c r="A155" s="272"/>
      <c r="B155" s="273"/>
      <c r="C155" s="274"/>
      <c r="D155" s="273"/>
      <c r="E155" s="273"/>
      <c r="F155" s="273"/>
      <c r="G155" s="275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60">
      <c r="A156" s="197"/>
      <c r="B156" s="198" t="s">
        <v>378</v>
      </c>
      <c r="C156" s="199" t="s">
        <v>378</v>
      </c>
      <c r="D156" s="200"/>
      <c r="E156" s="200"/>
      <c r="F156" s="200"/>
      <c r="G156" s="201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60">
      <c r="A157" s="202"/>
      <c r="B157" s="203"/>
      <c r="C157" s="204"/>
      <c r="D157" s="15"/>
      <c r="E157" s="15"/>
      <c r="F157" s="15"/>
      <c r="G157" s="205"/>
      <c r="AE157" t="s">
        <v>381</v>
      </c>
    </row>
  </sheetData>
  <mergeCells count="6">
    <mergeCell ref="A151:G155"/>
    <mergeCell ref="A1:G1"/>
    <mergeCell ref="C2:G2"/>
    <mergeCell ref="C3:G3"/>
    <mergeCell ref="C4:G4"/>
    <mergeCell ref="A150:C150"/>
  </mergeCells>
  <pageMargins left="0.59055118110236204" right="0.39370078740157499" top="0.78740157499999996" bottom="0.78740157499999996" header="0.3" footer="0.3"/>
  <pageSetup paperSize="9" orientation="portrait" r:id="rId1"/>
  <rowBreaks count="3" manualBreakCount="3">
    <brk id="45" max="20" man="1"/>
    <brk id="90" max="20" man="1"/>
    <brk id="132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BH104"/>
  <sheetViews>
    <sheetView view="pageBreakPreview" topLeftCell="A45" zoomScale="60" zoomScaleNormal="100" workbookViewId="0">
      <selection activeCell="A98" sqref="A98:G102"/>
    </sheetView>
  </sheetViews>
  <sheetFormatPr defaultRowHeight="12.75" outlineLevelRow="1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76" t="s">
        <v>6</v>
      </c>
      <c r="B1" s="276"/>
      <c r="C1" s="276"/>
      <c r="D1" s="276"/>
      <c r="E1" s="276"/>
      <c r="F1" s="276"/>
      <c r="G1" s="276"/>
      <c r="AE1" t="s">
        <v>101</v>
      </c>
    </row>
    <row r="2" spans="1:60" ht="24.95" customHeight="1">
      <c r="A2" s="178" t="s">
        <v>100</v>
      </c>
      <c r="B2" s="179"/>
      <c r="C2" s="286" t="s">
        <v>47</v>
      </c>
      <c r="D2" s="287"/>
      <c r="E2" s="287"/>
      <c r="F2" s="287"/>
      <c r="G2" s="288"/>
      <c r="AE2" t="s">
        <v>102</v>
      </c>
    </row>
    <row r="3" spans="1:60" ht="24.95" customHeight="1">
      <c r="A3" s="178" t="s">
        <v>7</v>
      </c>
      <c r="B3" s="179"/>
      <c r="C3" s="286" t="s">
        <v>384</v>
      </c>
      <c r="D3" s="287"/>
      <c r="E3" s="287"/>
      <c r="F3" s="287"/>
      <c r="G3" s="288"/>
      <c r="AE3" t="s">
        <v>103</v>
      </c>
    </row>
    <row r="4" spans="1:60" ht="24.95" hidden="1" customHeight="1">
      <c r="A4" s="178" t="s">
        <v>8</v>
      </c>
      <c r="B4" s="179"/>
      <c r="C4" s="286"/>
      <c r="D4" s="287"/>
      <c r="E4" s="287"/>
      <c r="F4" s="287"/>
      <c r="G4" s="288"/>
      <c r="AE4" t="s">
        <v>104</v>
      </c>
    </row>
    <row r="5" spans="1:60" hidden="1">
      <c r="A5" s="180" t="s">
        <v>105</v>
      </c>
      <c r="B5" s="137"/>
      <c r="C5" s="137"/>
      <c r="D5" s="138"/>
      <c r="E5" s="138"/>
      <c r="F5" s="138"/>
      <c r="G5" s="181"/>
      <c r="AE5" t="s">
        <v>106</v>
      </c>
    </row>
    <row r="7" spans="1:60" ht="38.25">
      <c r="A7" s="182" t="s">
        <v>107</v>
      </c>
      <c r="B7" s="183" t="s">
        <v>108</v>
      </c>
      <c r="C7" s="183" t="s">
        <v>109</v>
      </c>
      <c r="D7" s="182" t="s">
        <v>110</v>
      </c>
      <c r="E7" s="182" t="s">
        <v>111</v>
      </c>
      <c r="F7" s="140" t="s">
        <v>112</v>
      </c>
      <c r="G7" s="182" t="s">
        <v>28</v>
      </c>
      <c r="H7" s="157" t="s">
        <v>29</v>
      </c>
      <c r="I7" s="157" t="s">
        <v>113</v>
      </c>
      <c r="J7" s="157" t="s">
        <v>30</v>
      </c>
      <c r="K7" s="157" t="s">
        <v>114</v>
      </c>
      <c r="L7" s="157" t="s">
        <v>115</v>
      </c>
      <c r="M7" s="157" t="s">
        <v>116</v>
      </c>
      <c r="N7" s="157" t="s">
        <v>117</v>
      </c>
      <c r="O7" s="157" t="s">
        <v>118</v>
      </c>
      <c r="P7" s="157" t="s">
        <v>119</v>
      </c>
      <c r="Q7" s="157" t="s">
        <v>120</v>
      </c>
      <c r="R7" s="157" t="s">
        <v>121</v>
      </c>
      <c r="S7" s="157" t="s">
        <v>122</v>
      </c>
      <c r="T7" s="157" t="s">
        <v>123</v>
      </c>
      <c r="U7" s="157" t="s">
        <v>124</v>
      </c>
    </row>
    <row r="8" spans="1:60">
      <c r="A8" s="158" t="s">
        <v>125</v>
      </c>
      <c r="B8" s="159" t="s">
        <v>385</v>
      </c>
      <c r="C8" s="160" t="s">
        <v>386</v>
      </c>
      <c r="D8" s="144"/>
      <c r="E8" s="162"/>
      <c r="F8" s="163"/>
      <c r="G8" s="163">
        <f>SUMIF(AE9:AE41,"&lt;&gt;NOR",G9:G41)</f>
        <v>0</v>
      </c>
      <c r="H8" s="163"/>
      <c r="I8" s="163">
        <f>SUM(I9:I41)</f>
        <v>0</v>
      </c>
      <c r="J8" s="163"/>
      <c r="K8" s="163">
        <f>SUM(K9:K41)</f>
        <v>0</v>
      </c>
      <c r="L8" s="163"/>
      <c r="M8" s="163">
        <f>SUM(M9:M41)</f>
        <v>0</v>
      </c>
      <c r="N8" s="144"/>
      <c r="O8" s="144">
        <f>SUM(O9:O41)</f>
        <v>3</v>
      </c>
      <c r="P8" s="144"/>
      <c r="Q8" s="144">
        <f>SUM(Q9:Q41)</f>
        <v>0</v>
      </c>
      <c r="R8" s="144"/>
      <c r="S8" s="144"/>
      <c r="T8" s="158"/>
      <c r="U8" s="144">
        <f>SUM(U9:U41)</f>
        <v>0</v>
      </c>
      <c r="AE8" t="s">
        <v>126</v>
      </c>
    </row>
    <row r="9" spans="1:60" ht="22.5" outlineLevel="1">
      <c r="A9" s="142">
        <v>1</v>
      </c>
      <c r="B9" s="142" t="s">
        <v>387</v>
      </c>
      <c r="C9" s="171" t="s">
        <v>388</v>
      </c>
      <c r="D9" s="147" t="s">
        <v>251</v>
      </c>
      <c r="E9" s="152">
        <v>1</v>
      </c>
      <c r="F9" s="154"/>
      <c r="G9" s="155">
        <f>ROUND(E9*F9,2)</f>
        <v>0</v>
      </c>
      <c r="H9" s="154"/>
      <c r="I9" s="155">
        <f>ROUND(E9*H9,2)</f>
        <v>0</v>
      </c>
      <c r="J9" s="154"/>
      <c r="K9" s="155">
        <f>ROUND(E9*J9,2)</f>
        <v>0</v>
      </c>
      <c r="L9" s="155">
        <v>0</v>
      </c>
      <c r="M9" s="155">
        <f>G9*(1+L9/100)</f>
        <v>0</v>
      </c>
      <c r="N9" s="147">
        <v>0</v>
      </c>
      <c r="O9" s="147">
        <f>ROUND(E9*N9,5)</f>
        <v>0</v>
      </c>
      <c r="P9" s="147">
        <v>0</v>
      </c>
      <c r="Q9" s="147">
        <f>ROUND(E9*P9,5)</f>
        <v>0</v>
      </c>
      <c r="R9" s="147"/>
      <c r="S9" s="147"/>
      <c r="T9" s="148">
        <v>0</v>
      </c>
      <c r="U9" s="147">
        <f>ROUND(E9*T9,2)</f>
        <v>0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149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ht="22.5" outlineLevel="1">
      <c r="A10" s="142"/>
      <c r="B10" s="142"/>
      <c r="C10" s="289" t="s">
        <v>389</v>
      </c>
      <c r="D10" s="290"/>
      <c r="E10" s="291"/>
      <c r="F10" s="292"/>
      <c r="G10" s="293"/>
      <c r="H10" s="155"/>
      <c r="I10" s="155"/>
      <c r="J10" s="155"/>
      <c r="K10" s="155"/>
      <c r="L10" s="155"/>
      <c r="M10" s="155"/>
      <c r="N10" s="147"/>
      <c r="O10" s="147"/>
      <c r="P10" s="147"/>
      <c r="Q10" s="147"/>
      <c r="R10" s="147"/>
      <c r="S10" s="147"/>
      <c r="T10" s="148"/>
      <c r="U10" s="147"/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390</v>
      </c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84" t="str">
        <f>C10</f>
        <v>napájecí zdroj SEM 62.1, tlakové čidlo QBE9200 ,čidlo zaplavení ZVA82, čidlo prostoru QAC34, čidlo teploty systému QAD36, komunikace ethernet-webserver</v>
      </c>
      <c r="BB10" s="141"/>
      <c r="BC10" s="141"/>
      <c r="BD10" s="141"/>
      <c r="BE10" s="141"/>
      <c r="BF10" s="141"/>
      <c r="BG10" s="141"/>
      <c r="BH10" s="141"/>
    </row>
    <row r="11" spans="1:60" outlineLevel="1">
      <c r="A11" s="142">
        <v>2</v>
      </c>
      <c r="B11" s="142" t="s">
        <v>391</v>
      </c>
      <c r="C11" s="171" t="s">
        <v>392</v>
      </c>
      <c r="D11" s="147" t="s">
        <v>393</v>
      </c>
      <c r="E11" s="152">
        <v>1</v>
      </c>
      <c r="F11" s="154"/>
      <c r="G11" s="155">
        <f>ROUND(E11*F11,2)</f>
        <v>0</v>
      </c>
      <c r="H11" s="154"/>
      <c r="I11" s="155">
        <f>ROUND(E11*H11,2)</f>
        <v>0</v>
      </c>
      <c r="J11" s="154"/>
      <c r="K11" s="155">
        <f>ROUND(E11*J11,2)</f>
        <v>0</v>
      </c>
      <c r="L11" s="155">
        <v>0</v>
      </c>
      <c r="M11" s="155">
        <f>G11*(1+L11/100)</f>
        <v>0</v>
      </c>
      <c r="N11" s="147">
        <v>0</v>
      </c>
      <c r="O11" s="147">
        <f>ROUND(E11*N11,5)</f>
        <v>0</v>
      </c>
      <c r="P11" s="147">
        <v>0</v>
      </c>
      <c r="Q11" s="147">
        <f>ROUND(E11*P11,5)</f>
        <v>0</v>
      </c>
      <c r="R11" s="147"/>
      <c r="S11" s="147"/>
      <c r="T11" s="148">
        <v>0</v>
      </c>
      <c r="U11" s="147">
        <f>ROUND(E11*T11,2)</f>
        <v>0</v>
      </c>
      <c r="V11" s="141"/>
      <c r="W11" s="141"/>
      <c r="X11" s="141"/>
      <c r="Y11" s="141"/>
      <c r="Z11" s="141"/>
      <c r="AA11" s="141"/>
      <c r="AB11" s="141"/>
      <c r="AC11" s="141"/>
      <c r="AD11" s="141"/>
      <c r="AE11" s="141" t="s">
        <v>149</v>
      </c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</row>
    <row r="12" spans="1:60" outlineLevel="1">
      <c r="A12" s="142">
        <v>3</v>
      </c>
      <c r="B12" s="142" t="s">
        <v>394</v>
      </c>
      <c r="C12" s="171" t="s">
        <v>395</v>
      </c>
      <c r="D12" s="147" t="s">
        <v>393</v>
      </c>
      <c r="E12" s="152">
        <v>4</v>
      </c>
      <c r="F12" s="154"/>
      <c r="G12" s="155">
        <f>ROUND(E12*F12,2)</f>
        <v>0</v>
      </c>
      <c r="H12" s="154"/>
      <c r="I12" s="155">
        <f>ROUND(E12*H12,2)</f>
        <v>0</v>
      </c>
      <c r="J12" s="154"/>
      <c r="K12" s="155">
        <f>ROUND(E12*J12,2)</f>
        <v>0</v>
      </c>
      <c r="L12" s="155">
        <v>0</v>
      </c>
      <c r="M12" s="155">
        <f>G12*(1+L12/100)</f>
        <v>0</v>
      </c>
      <c r="N12" s="147">
        <v>0</v>
      </c>
      <c r="O12" s="147">
        <f>ROUND(E12*N12,5)</f>
        <v>0</v>
      </c>
      <c r="P12" s="147">
        <v>0</v>
      </c>
      <c r="Q12" s="147">
        <f>ROUND(E12*P12,5)</f>
        <v>0</v>
      </c>
      <c r="R12" s="147"/>
      <c r="S12" s="147"/>
      <c r="T12" s="148">
        <v>0</v>
      </c>
      <c r="U12" s="147">
        <f>ROUND(E12*T12,2)</f>
        <v>0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149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ht="33.75" outlineLevel="1">
      <c r="A13" s="142">
        <v>4</v>
      </c>
      <c r="B13" s="142" t="s">
        <v>396</v>
      </c>
      <c r="C13" s="171" t="s">
        <v>397</v>
      </c>
      <c r="D13" s="147" t="s">
        <v>393</v>
      </c>
      <c r="E13" s="152">
        <v>2</v>
      </c>
      <c r="F13" s="154"/>
      <c r="G13" s="155">
        <f>ROUND(E13*F13,2)</f>
        <v>0</v>
      </c>
      <c r="H13" s="154"/>
      <c r="I13" s="155">
        <f>ROUND(E13*H13,2)</f>
        <v>0</v>
      </c>
      <c r="J13" s="154"/>
      <c r="K13" s="155">
        <f>ROUND(E13*J13,2)</f>
        <v>0</v>
      </c>
      <c r="L13" s="155">
        <v>0</v>
      </c>
      <c r="M13" s="155">
        <f>G13*(1+L13/100)</f>
        <v>0</v>
      </c>
      <c r="N13" s="147">
        <v>0</v>
      </c>
      <c r="O13" s="147">
        <f>ROUND(E13*N13,5)</f>
        <v>0</v>
      </c>
      <c r="P13" s="147">
        <v>0</v>
      </c>
      <c r="Q13" s="147">
        <f>ROUND(E13*P13,5)</f>
        <v>0</v>
      </c>
      <c r="R13" s="147"/>
      <c r="S13" s="147"/>
      <c r="T13" s="148">
        <v>0</v>
      </c>
      <c r="U13" s="147">
        <f>ROUND(E13*T13,2)</f>
        <v>0</v>
      </c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149</v>
      </c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outlineLevel="1">
      <c r="A14" s="142"/>
      <c r="B14" s="142"/>
      <c r="C14" s="289" t="s">
        <v>398</v>
      </c>
      <c r="D14" s="290"/>
      <c r="E14" s="291"/>
      <c r="F14" s="292"/>
      <c r="G14" s="293"/>
      <c r="H14" s="155"/>
      <c r="I14" s="155"/>
      <c r="J14" s="155"/>
      <c r="K14" s="155"/>
      <c r="L14" s="155"/>
      <c r="M14" s="155"/>
      <c r="N14" s="147"/>
      <c r="O14" s="147"/>
      <c r="P14" s="147"/>
      <c r="Q14" s="147"/>
      <c r="R14" s="147"/>
      <c r="S14" s="147"/>
      <c r="T14" s="148"/>
      <c r="U14" s="147"/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390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84" t="str">
        <f>C14</f>
        <v>UT, ohřev TV, H1, 2x MF výstup</v>
      </c>
      <c r="BB14" s="141"/>
      <c r="BC14" s="141"/>
      <c r="BD14" s="141"/>
      <c r="BE14" s="141"/>
      <c r="BF14" s="141"/>
      <c r="BG14" s="141"/>
      <c r="BH14" s="141"/>
    </row>
    <row r="15" spans="1:60" ht="22.5" outlineLevel="1">
      <c r="A15" s="142">
        <v>5</v>
      </c>
      <c r="B15" s="142" t="s">
        <v>399</v>
      </c>
      <c r="C15" s="171" t="s">
        <v>400</v>
      </c>
      <c r="D15" s="147" t="s">
        <v>393</v>
      </c>
      <c r="E15" s="152">
        <v>2</v>
      </c>
      <c r="F15" s="154"/>
      <c r="G15" s="155">
        <f t="shared" ref="G15:G35" si="0">ROUND(E15*F15,2)</f>
        <v>0</v>
      </c>
      <c r="H15" s="154"/>
      <c r="I15" s="155">
        <f t="shared" ref="I15:I35" si="1">ROUND(E15*H15,2)</f>
        <v>0</v>
      </c>
      <c r="J15" s="154"/>
      <c r="K15" s="155">
        <f t="shared" ref="K15:K35" si="2">ROUND(E15*J15,2)</f>
        <v>0</v>
      </c>
      <c r="L15" s="155">
        <v>0</v>
      </c>
      <c r="M15" s="155">
        <f t="shared" ref="M15:M35" si="3">G15*(1+L15/100)</f>
        <v>0</v>
      </c>
      <c r="N15" s="147">
        <v>0</v>
      </c>
      <c r="O15" s="147">
        <f t="shared" ref="O15:O35" si="4">ROUND(E15*N15,5)</f>
        <v>0</v>
      </c>
      <c r="P15" s="147">
        <v>0</v>
      </c>
      <c r="Q15" s="147">
        <f t="shared" ref="Q15:Q35" si="5">ROUND(E15*P15,5)</f>
        <v>0</v>
      </c>
      <c r="R15" s="147"/>
      <c r="S15" s="147"/>
      <c r="T15" s="148">
        <v>0</v>
      </c>
      <c r="U15" s="147">
        <f t="shared" ref="U15:U35" si="6">ROUND(E15*T15,2)</f>
        <v>0</v>
      </c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149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>
      <c r="A16" s="142">
        <v>6</v>
      </c>
      <c r="B16" s="142" t="s">
        <v>391</v>
      </c>
      <c r="C16" s="171" t="s">
        <v>401</v>
      </c>
      <c r="D16" s="147" t="s">
        <v>393</v>
      </c>
      <c r="E16" s="152">
        <v>2</v>
      </c>
      <c r="F16" s="154"/>
      <c r="G16" s="155">
        <f t="shared" si="0"/>
        <v>0</v>
      </c>
      <c r="H16" s="154"/>
      <c r="I16" s="155">
        <f t="shared" si="1"/>
        <v>0</v>
      </c>
      <c r="J16" s="154"/>
      <c r="K16" s="155">
        <f t="shared" si="2"/>
        <v>0</v>
      </c>
      <c r="L16" s="155">
        <v>0</v>
      </c>
      <c r="M16" s="155">
        <f t="shared" si="3"/>
        <v>0</v>
      </c>
      <c r="N16" s="147">
        <v>0</v>
      </c>
      <c r="O16" s="147">
        <f t="shared" si="4"/>
        <v>0</v>
      </c>
      <c r="P16" s="147">
        <v>0</v>
      </c>
      <c r="Q16" s="147">
        <f t="shared" si="5"/>
        <v>0</v>
      </c>
      <c r="R16" s="147"/>
      <c r="S16" s="147"/>
      <c r="T16" s="148">
        <v>0</v>
      </c>
      <c r="U16" s="147">
        <f t="shared" si="6"/>
        <v>0</v>
      </c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149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outlineLevel="1">
      <c r="A17" s="142">
        <v>7</v>
      </c>
      <c r="B17" s="142" t="s">
        <v>402</v>
      </c>
      <c r="C17" s="171" t="s">
        <v>403</v>
      </c>
      <c r="D17" s="147" t="s">
        <v>393</v>
      </c>
      <c r="E17" s="152">
        <v>2</v>
      </c>
      <c r="F17" s="154"/>
      <c r="G17" s="155">
        <f t="shared" si="0"/>
        <v>0</v>
      </c>
      <c r="H17" s="154"/>
      <c r="I17" s="155">
        <f t="shared" si="1"/>
        <v>0</v>
      </c>
      <c r="J17" s="154"/>
      <c r="K17" s="155">
        <f t="shared" si="2"/>
        <v>0</v>
      </c>
      <c r="L17" s="155">
        <v>0</v>
      </c>
      <c r="M17" s="155">
        <f t="shared" si="3"/>
        <v>0</v>
      </c>
      <c r="N17" s="147">
        <v>0</v>
      </c>
      <c r="O17" s="147">
        <f t="shared" si="4"/>
        <v>0</v>
      </c>
      <c r="P17" s="147">
        <v>0</v>
      </c>
      <c r="Q17" s="147">
        <f t="shared" si="5"/>
        <v>0</v>
      </c>
      <c r="R17" s="147"/>
      <c r="S17" s="147"/>
      <c r="T17" s="148">
        <v>0</v>
      </c>
      <c r="U17" s="147">
        <f t="shared" si="6"/>
        <v>0</v>
      </c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149</v>
      </c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ht="22.5" outlineLevel="1">
      <c r="A18" s="142">
        <v>8</v>
      </c>
      <c r="B18" s="142" t="s">
        <v>404</v>
      </c>
      <c r="C18" s="171" t="s">
        <v>405</v>
      </c>
      <c r="D18" s="147" t="s">
        <v>393</v>
      </c>
      <c r="E18" s="152">
        <v>2</v>
      </c>
      <c r="F18" s="154"/>
      <c r="G18" s="155">
        <f t="shared" si="0"/>
        <v>0</v>
      </c>
      <c r="H18" s="154"/>
      <c r="I18" s="155">
        <f t="shared" si="1"/>
        <v>0</v>
      </c>
      <c r="J18" s="154"/>
      <c r="K18" s="155">
        <f t="shared" si="2"/>
        <v>0</v>
      </c>
      <c r="L18" s="155">
        <v>0</v>
      </c>
      <c r="M18" s="155">
        <f t="shared" si="3"/>
        <v>0</v>
      </c>
      <c r="N18" s="147">
        <v>0</v>
      </c>
      <c r="O18" s="147">
        <f t="shared" si="4"/>
        <v>0</v>
      </c>
      <c r="P18" s="147">
        <v>0</v>
      </c>
      <c r="Q18" s="147">
        <f t="shared" si="5"/>
        <v>0</v>
      </c>
      <c r="R18" s="147"/>
      <c r="S18" s="147"/>
      <c r="T18" s="148">
        <v>0</v>
      </c>
      <c r="U18" s="147">
        <f t="shared" si="6"/>
        <v>0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149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ht="22.5" outlineLevel="1">
      <c r="A19" s="142">
        <v>9</v>
      </c>
      <c r="B19" s="142" t="s">
        <v>406</v>
      </c>
      <c r="C19" s="171" t="s">
        <v>407</v>
      </c>
      <c r="D19" s="147" t="s">
        <v>393</v>
      </c>
      <c r="E19" s="152">
        <v>2</v>
      </c>
      <c r="F19" s="154"/>
      <c r="G19" s="155">
        <f t="shared" si="0"/>
        <v>0</v>
      </c>
      <c r="H19" s="154"/>
      <c r="I19" s="155">
        <f t="shared" si="1"/>
        <v>0</v>
      </c>
      <c r="J19" s="154"/>
      <c r="K19" s="155">
        <f t="shared" si="2"/>
        <v>0</v>
      </c>
      <c r="L19" s="155">
        <v>0</v>
      </c>
      <c r="M19" s="155">
        <f t="shared" si="3"/>
        <v>0</v>
      </c>
      <c r="N19" s="147">
        <v>0</v>
      </c>
      <c r="O19" s="147">
        <f t="shared" si="4"/>
        <v>0</v>
      </c>
      <c r="P19" s="147">
        <v>0</v>
      </c>
      <c r="Q19" s="147">
        <f t="shared" si="5"/>
        <v>0</v>
      </c>
      <c r="R19" s="147"/>
      <c r="S19" s="147"/>
      <c r="T19" s="148">
        <v>0</v>
      </c>
      <c r="U19" s="147">
        <f t="shared" si="6"/>
        <v>0</v>
      </c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149</v>
      </c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>
      <c r="A20" s="142">
        <v>10</v>
      </c>
      <c r="B20" s="142" t="s">
        <v>408</v>
      </c>
      <c r="C20" s="171" t="s">
        <v>409</v>
      </c>
      <c r="D20" s="147" t="s">
        <v>393</v>
      </c>
      <c r="E20" s="152">
        <v>2</v>
      </c>
      <c r="F20" s="154"/>
      <c r="G20" s="155">
        <f t="shared" si="0"/>
        <v>0</v>
      </c>
      <c r="H20" s="154"/>
      <c r="I20" s="155">
        <f t="shared" si="1"/>
        <v>0</v>
      </c>
      <c r="J20" s="154"/>
      <c r="K20" s="155">
        <f t="shared" si="2"/>
        <v>0</v>
      </c>
      <c r="L20" s="155">
        <v>0</v>
      </c>
      <c r="M20" s="155">
        <f t="shared" si="3"/>
        <v>0</v>
      </c>
      <c r="N20" s="147">
        <v>0</v>
      </c>
      <c r="O20" s="147">
        <f t="shared" si="4"/>
        <v>0</v>
      </c>
      <c r="P20" s="147">
        <v>0</v>
      </c>
      <c r="Q20" s="147">
        <f t="shared" si="5"/>
        <v>0</v>
      </c>
      <c r="R20" s="147"/>
      <c r="S20" s="147"/>
      <c r="T20" s="148">
        <v>0</v>
      </c>
      <c r="U20" s="147">
        <f t="shared" si="6"/>
        <v>0</v>
      </c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149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ht="22.5" outlineLevel="1">
      <c r="A21" s="142">
        <v>11</v>
      </c>
      <c r="B21" s="142" t="s">
        <v>410</v>
      </c>
      <c r="C21" s="171" t="s">
        <v>411</v>
      </c>
      <c r="D21" s="147" t="s">
        <v>393</v>
      </c>
      <c r="E21" s="152">
        <v>2</v>
      </c>
      <c r="F21" s="154"/>
      <c r="G21" s="155">
        <f t="shared" si="0"/>
        <v>0</v>
      </c>
      <c r="H21" s="154"/>
      <c r="I21" s="155">
        <f t="shared" si="1"/>
        <v>0</v>
      </c>
      <c r="J21" s="154"/>
      <c r="K21" s="155">
        <f t="shared" si="2"/>
        <v>0</v>
      </c>
      <c r="L21" s="155">
        <v>0</v>
      </c>
      <c r="M21" s="155">
        <f t="shared" si="3"/>
        <v>0</v>
      </c>
      <c r="N21" s="147">
        <v>0</v>
      </c>
      <c r="O21" s="147">
        <f t="shared" si="4"/>
        <v>0</v>
      </c>
      <c r="P21" s="147">
        <v>0</v>
      </c>
      <c r="Q21" s="147">
        <f t="shared" si="5"/>
        <v>0</v>
      </c>
      <c r="R21" s="147"/>
      <c r="S21" s="147"/>
      <c r="T21" s="148">
        <v>0</v>
      </c>
      <c r="U21" s="147">
        <f t="shared" si="6"/>
        <v>0</v>
      </c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149</v>
      </c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outlineLevel="1">
      <c r="A22" s="142">
        <v>12</v>
      </c>
      <c r="B22" s="142" t="s">
        <v>391</v>
      </c>
      <c r="C22" s="171" t="s">
        <v>401</v>
      </c>
      <c r="D22" s="147" t="s">
        <v>393</v>
      </c>
      <c r="E22" s="152">
        <v>2</v>
      </c>
      <c r="F22" s="154"/>
      <c r="G22" s="155">
        <f t="shared" si="0"/>
        <v>0</v>
      </c>
      <c r="H22" s="154"/>
      <c r="I22" s="155">
        <f t="shared" si="1"/>
        <v>0</v>
      </c>
      <c r="J22" s="154"/>
      <c r="K22" s="155">
        <f t="shared" si="2"/>
        <v>0</v>
      </c>
      <c r="L22" s="155">
        <v>0</v>
      </c>
      <c r="M22" s="155">
        <f t="shared" si="3"/>
        <v>0</v>
      </c>
      <c r="N22" s="147">
        <v>0</v>
      </c>
      <c r="O22" s="147">
        <f t="shared" si="4"/>
        <v>0</v>
      </c>
      <c r="P22" s="147">
        <v>0</v>
      </c>
      <c r="Q22" s="147">
        <f t="shared" si="5"/>
        <v>0</v>
      </c>
      <c r="R22" s="147"/>
      <c r="S22" s="147"/>
      <c r="T22" s="148">
        <v>0</v>
      </c>
      <c r="U22" s="147">
        <f t="shared" si="6"/>
        <v>0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149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ht="22.5" outlineLevel="1">
      <c r="A23" s="142">
        <v>13</v>
      </c>
      <c r="B23" s="142" t="s">
        <v>412</v>
      </c>
      <c r="C23" s="171" t="s">
        <v>413</v>
      </c>
      <c r="D23" s="147" t="s">
        <v>393</v>
      </c>
      <c r="E23" s="152">
        <v>2</v>
      </c>
      <c r="F23" s="154"/>
      <c r="G23" s="155">
        <f t="shared" si="0"/>
        <v>0</v>
      </c>
      <c r="H23" s="154"/>
      <c r="I23" s="155">
        <f t="shared" si="1"/>
        <v>0</v>
      </c>
      <c r="J23" s="154"/>
      <c r="K23" s="155">
        <f t="shared" si="2"/>
        <v>0</v>
      </c>
      <c r="L23" s="155">
        <v>0</v>
      </c>
      <c r="M23" s="155">
        <f t="shared" si="3"/>
        <v>0</v>
      </c>
      <c r="N23" s="147">
        <v>0</v>
      </c>
      <c r="O23" s="147">
        <f t="shared" si="4"/>
        <v>0</v>
      </c>
      <c r="P23" s="147">
        <v>0</v>
      </c>
      <c r="Q23" s="147">
        <f t="shared" si="5"/>
        <v>0</v>
      </c>
      <c r="R23" s="147"/>
      <c r="S23" s="147"/>
      <c r="T23" s="148">
        <v>0</v>
      </c>
      <c r="U23" s="147">
        <f t="shared" si="6"/>
        <v>0</v>
      </c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149</v>
      </c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ht="22.5" outlineLevel="1">
      <c r="A24" s="142">
        <v>14</v>
      </c>
      <c r="B24" s="142" t="s">
        <v>404</v>
      </c>
      <c r="C24" s="171" t="s">
        <v>414</v>
      </c>
      <c r="D24" s="147" t="s">
        <v>393</v>
      </c>
      <c r="E24" s="152">
        <v>2</v>
      </c>
      <c r="F24" s="154"/>
      <c r="G24" s="155">
        <f t="shared" si="0"/>
        <v>0</v>
      </c>
      <c r="H24" s="154"/>
      <c r="I24" s="155">
        <f t="shared" si="1"/>
        <v>0</v>
      </c>
      <c r="J24" s="154"/>
      <c r="K24" s="155">
        <f t="shared" si="2"/>
        <v>0</v>
      </c>
      <c r="L24" s="155">
        <v>0</v>
      </c>
      <c r="M24" s="155">
        <f t="shared" si="3"/>
        <v>0</v>
      </c>
      <c r="N24" s="147">
        <v>0</v>
      </c>
      <c r="O24" s="147">
        <f t="shared" si="4"/>
        <v>0</v>
      </c>
      <c r="P24" s="147">
        <v>0</v>
      </c>
      <c r="Q24" s="147">
        <f t="shared" si="5"/>
        <v>0</v>
      </c>
      <c r="R24" s="147"/>
      <c r="S24" s="147"/>
      <c r="T24" s="148">
        <v>0</v>
      </c>
      <c r="U24" s="147">
        <f t="shared" si="6"/>
        <v>0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149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ht="22.5" outlineLevel="1">
      <c r="A25" s="142">
        <v>15</v>
      </c>
      <c r="B25" s="142" t="s">
        <v>415</v>
      </c>
      <c r="C25" s="171" t="s">
        <v>416</v>
      </c>
      <c r="D25" s="147" t="s">
        <v>393</v>
      </c>
      <c r="E25" s="152">
        <v>1</v>
      </c>
      <c r="F25" s="154"/>
      <c r="G25" s="155">
        <f t="shared" si="0"/>
        <v>0</v>
      </c>
      <c r="H25" s="154"/>
      <c r="I25" s="155">
        <f t="shared" si="1"/>
        <v>0</v>
      </c>
      <c r="J25" s="154"/>
      <c r="K25" s="155">
        <f t="shared" si="2"/>
        <v>0</v>
      </c>
      <c r="L25" s="155">
        <v>0</v>
      </c>
      <c r="M25" s="155">
        <f t="shared" si="3"/>
        <v>0</v>
      </c>
      <c r="N25" s="147">
        <v>0</v>
      </c>
      <c r="O25" s="147">
        <f t="shared" si="4"/>
        <v>0</v>
      </c>
      <c r="P25" s="147">
        <v>0</v>
      </c>
      <c r="Q25" s="147">
        <f t="shared" si="5"/>
        <v>0</v>
      </c>
      <c r="R25" s="147"/>
      <c r="S25" s="147"/>
      <c r="T25" s="148">
        <v>0</v>
      </c>
      <c r="U25" s="147">
        <f t="shared" si="6"/>
        <v>0</v>
      </c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149</v>
      </c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outlineLevel="1">
      <c r="A26" s="142">
        <v>16</v>
      </c>
      <c r="B26" s="142" t="s">
        <v>391</v>
      </c>
      <c r="C26" s="171" t="s">
        <v>417</v>
      </c>
      <c r="D26" s="147" t="s">
        <v>393</v>
      </c>
      <c r="E26" s="152">
        <v>1</v>
      </c>
      <c r="F26" s="154"/>
      <c r="G26" s="155">
        <f t="shared" si="0"/>
        <v>0</v>
      </c>
      <c r="H26" s="154"/>
      <c r="I26" s="155">
        <f t="shared" si="1"/>
        <v>0</v>
      </c>
      <c r="J26" s="154"/>
      <c r="K26" s="155">
        <f t="shared" si="2"/>
        <v>0</v>
      </c>
      <c r="L26" s="155">
        <v>0</v>
      </c>
      <c r="M26" s="155">
        <f t="shared" si="3"/>
        <v>0</v>
      </c>
      <c r="N26" s="147">
        <v>0</v>
      </c>
      <c r="O26" s="147">
        <f t="shared" si="4"/>
        <v>0</v>
      </c>
      <c r="P26" s="147">
        <v>0</v>
      </c>
      <c r="Q26" s="147">
        <f t="shared" si="5"/>
        <v>0</v>
      </c>
      <c r="R26" s="147"/>
      <c r="S26" s="147"/>
      <c r="T26" s="148">
        <v>0</v>
      </c>
      <c r="U26" s="147">
        <f t="shared" si="6"/>
        <v>0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149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ht="22.5" outlineLevel="1">
      <c r="A27" s="142">
        <v>17</v>
      </c>
      <c r="B27" s="142" t="s">
        <v>418</v>
      </c>
      <c r="C27" s="171" t="s">
        <v>419</v>
      </c>
      <c r="D27" s="147" t="s">
        <v>393</v>
      </c>
      <c r="E27" s="152">
        <v>1</v>
      </c>
      <c r="F27" s="154"/>
      <c r="G27" s="155">
        <f t="shared" si="0"/>
        <v>0</v>
      </c>
      <c r="H27" s="154"/>
      <c r="I27" s="155">
        <f t="shared" si="1"/>
        <v>0</v>
      </c>
      <c r="J27" s="154"/>
      <c r="K27" s="155">
        <f t="shared" si="2"/>
        <v>0</v>
      </c>
      <c r="L27" s="155">
        <v>0</v>
      </c>
      <c r="M27" s="155">
        <f t="shared" si="3"/>
        <v>0</v>
      </c>
      <c r="N27" s="147">
        <v>0</v>
      </c>
      <c r="O27" s="147">
        <f t="shared" si="4"/>
        <v>0</v>
      </c>
      <c r="P27" s="147">
        <v>0</v>
      </c>
      <c r="Q27" s="147">
        <f t="shared" si="5"/>
        <v>0</v>
      </c>
      <c r="R27" s="147"/>
      <c r="S27" s="147"/>
      <c r="T27" s="148">
        <v>0</v>
      </c>
      <c r="U27" s="147">
        <f t="shared" si="6"/>
        <v>0</v>
      </c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149</v>
      </c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outlineLevel="1">
      <c r="A28" s="142">
        <v>18</v>
      </c>
      <c r="B28" s="142" t="s">
        <v>391</v>
      </c>
      <c r="C28" s="171" t="s">
        <v>420</v>
      </c>
      <c r="D28" s="147" t="s">
        <v>393</v>
      </c>
      <c r="E28" s="152">
        <v>1</v>
      </c>
      <c r="F28" s="154"/>
      <c r="G28" s="155">
        <f t="shared" si="0"/>
        <v>0</v>
      </c>
      <c r="H28" s="154"/>
      <c r="I28" s="155">
        <f t="shared" si="1"/>
        <v>0</v>
      </c>
      <c r="J28" s="154"/>
      <c r="K28" s="155">
        <f t="shared" si="2"/>
        <v>0</v>
      </c>
      <c r="L28" s="155">
        <v>0</v>
      </c>
      <c r="M28" s="155">
        <f t="shared" si="3"/>
        <v>0</v>
      </c>
      <c r="N28" s="147">
        <v>0</v>
      </c>
      <c r="O28" s="147">
        <f t="shared" si="4"/>
        <v>0</v>
      </c>
      <c r="P28" s="147">
        <v>0</v>
      </c>
      <c r="Q28" s="147">
        <f t="shared" si="5"/>
        <v>0</v>
      </c>
      <c r="R28" s="147"/>
      <c r="S28" s="147"/>
      <c r="T28" s="148">
        <v>0</v>
      </c>
      <c r="U28" s="147">
        <f t="shared" si="6"/>
        <v>0</v>
      </c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149</v>
      </c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ht="22.5" outlineLevel="1">
      <c r="A29" s="142">
        <v>19</v>
      </c>
      <c r="B29" s="142" t="s">
        <v>421</v>
      </c>
      <c r="C29" s="171" t="s">
        <v>422</v>
      </c>
      <c r="D29" s="147" t="s">
        <v>393</v>
      </c>
      <c r="E29" s="152">
        <v>1</v>
      </c>
      <c r="F29" s="154"/>
      <c r="G29" s="155">
        <f t="shared" si="0"/>
        <v>0</v>
      </c>
      <c r="H29" s="154"/>
      <c r="I29" s="155">
        <f t="shared" si="1"/>
        <v>0</v>
      </c>
      <c r="J29" s="154"/>
      <c r="K29" s="155">
        <f t="shared" si="2"/>
        <v>0</v>
      </c>
      <c r="L29" s="155">
        <v>0</v>
      </c>
      <c r="M29" s="155">
        <f t="shared" si="3"/>
        <v>0</v>
      </c>
      <c r="N29" s="147">
        <v>0</v>
      </c>
      <c r="O29" s="147">
        <f t="shared" si="4"/>
        <v>0</v>
      </c>
      <c r="P29" s="147">
        <v>0</v>
      </c>
      <c r="Q29" s="147">
        <f t="shared" si="5"/>
        <v>0</v>
      </c>
      <c r="R29" s="147"/>
      <c r="S29" s="147"/>
      <c r="T29" s="148">
        <v>0</v>
      </c>
      <c r="U29" s="147">
        <f t="shared" si="6"/>
        <v>0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149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>
      <c r="A30" s="142">
        <v>20</v>
      </c>
      <c r="B30" s="142" t="s">
        <v>391</v>
      </c>
      <c r="C30" s="171" t="s">
        <v>423</v>
      </c>
      <c r="D30" s="147" t="s">
        <v>393</v>
      </c>
      <c r="E30" s="152">
        <v>1</v>
      </c>
      <c r="F30" s="154"/>
      <c r="G30" s="155">
        <f t="shared" si="0"/>
        <v>0</v>
      </c>
      <c r="H30" s="154"/>
      <c r="I30" s="155">
        <f t="shared" si="1"/>
        <v>0</v>
      </c>
      <c r="J30" s="154"/>
      <c r="K30" s="155">
        <f t="shared" si="2"/>
        <v>0</v>
      </c>
      <c r="L30" s="155">
        <v>0</v>
      </c>
      <c r="M30" s="155">
        <f t="shared" si="3"/>
        <v>0</v>
      </c>
      <c r="N30" s="147">
        <v>0</v>
      </c>
      <c r="O30" s="147">
        <f t="shared" si="4"/>
        <v>0</v>
      </c>
      <c r="P30" s="147">
        <v>0</v>
      </c>
      <c r="Q30" s="147">
        <f t="shared" si="5"/>
        <v>0</v>
      </c>
      <c r="R30" s="147"/>
      <c r="S30" s="147"/>
      <c r="T30" s="148">
        <v>0</v>
      </c>
      <c r="U30" s="147">
        <f t="shared" si="6"/>
        <v>0</v>
      </c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149</v>
      </c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ht="22.5" outlineLevel="1">
      <c r="A31" s="142">
        <v>21</v>
      </c>
      <c r="B31" s="142" t="s">
        <v>424</v>
      </c>
      <c r="C31" s="171" t="s">
        <v>425</v>
      </c>
      <c r="D31" s="147" t="s">
        <v>393</v>
      </c>
      <c r="E31" s="152">
        <v>1</v>
      </c>
      <c r="F31" s="154"/>
      <c r="G31" s="155">
        <f t="shared" si="0"/>
        <v>0</v>
      </c>
      <c r="H31" s="154"/>
      <c r="I31" s="155">
        <f t="shared" si="1"/>
        <v>0</v>
      </c>
      <c r="J31" s="154"/>
      <c r="K31" s="155">
        <f t="shared" si="2"/>
        <v>0</v>
      </c>
      <c r="L31" s="155">
        <v>0</v>
      </c>
      <c r="M31" s="155">
        <f t="shared" si="3"/>
        <v>0</v>
      </c>
      <c r="N31" s="147">
        <v>0</v>
      </c>
      <c r="O31" s="147">
        <f t="shared" si="4"/>
        <v>0</v>
      </c>
      <c r="P31" s="147">
        <v>0</v>
      </c>
      <c r="Q31" s="147">
        <f t="shared" si="5"/>
        <v>0</v>
      </c>
      <c r="R31" s="147"/>
      <c r="S31" s="147"/>
      <c r="T31" s="148">
        <v>0</v>
      </c>
      <c r="U31" s="147">
        <f t="shared" si="6"/>
        <v>0</v>
      </c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149</v>
      </c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>
      <c r="A32" s="142">
        <v>22</v>
      </c>
      <c r="B32" s="142" t="s">
        <v>391</v>
      </c>
      <c r="C32" s="171" t="s">
        <v>423</v>
      </c>
      <c r="D32" s="147" t="s">
        <v>393</v>
      </c>
      <c r="E32" s="152">
        <v>1</v>
      </c>
      <c r="F32" s="154"/>
      <c r="G32" s="155">
        <f t="shared" si="0"/>
        <v>0</v>
      </c>
      <c r="H32" s="154"/>
      <c r="I32" s="155">
        <f t="shared" si="1"/>
        <v>0</v>
      </c>
      <c r="J32" s="154"/>
      <c r="K32" s="155">
        <f t="shared" si="2"/>
        <v>0</v>
      </c>
      <c r="L32" s="155">
        <v>0</v>
      </c>
      <c r="M32" s="155">
        <f t="shared" si="3"/>
        <v>0</v>
      </c>
      <c r="N32" s="147">
        <v>0</v>
      </c>
      <c r="O32" s="147">
        <f t="shared" si="4"/>
        <v>0</v>
      </c>
      <c r="P32" s="147">
        <v>0</v>
      </c>
      <c r="Q32" s="147">
        <f t="shared" si="5"/>
        <v>0</v>
      </c>
      <c r="R32" s="147"/>
      <c r="S32" s="147"/>
      <c r="T32" s="148">
        <v>0</v>
      </c>
      <c r="U32" s="147">
        <f t="shared" si="6"/>
        <v>0</v>
      </c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149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ht="22.5" outlineLevel="1">
      <c r="A33" s="142">
        <v>23</v>
      </c>
      <c r="B33" s="142" t="s">
        <v>426</v>
      </c>
      <c r="C33" s="171" t="s">
        <v>427</v>
      </c>
      <c r="D33" s="147" t="s">
        <v>393</v>
      </c>
      <c r="E33" s="152">
        <v>1</v>
      </c>
      <c r="F33" s="154"/>
      <c r="G33" s="155">
        <f t="shared" si="0"/>
        <v>0</v>
      </c>
      <c r="H33" s="154"/>
      <c r="I33" s="155">
        <f t="shared" si="1"/>
        <v>0</v>
      </c>
      <c r="J33" s="154"/>
      <c r="K33" s="155">
        <f t="shared" si="2"/>
        <v>0</v>
      </c>
      <c r="L33" s="155">
        <v>0</v>
      </c>
      <c r="M33" s="155">
        <f t="shared" si="3"/>
        <v>0</v>
      </c>
      <c r="N33" s="147">
        <v>0</v>
      </c>
      <c r="O33" s="147">
        <f t="shared" si="4"/>
        <v>0</v>
      </c>
      <c r="P33" s="147">
        <v>0</v>
      </c>
      <c r="Q33" s="147">
        <f t="shared" si="5"/>
        <v>0</v>
      </c>
      <c r="R33" s="147"/>
      <c r="S33" s="147"/>
      <c r="T33" s="148">
        <v>0</v>
      </c>
      <c r="U33" s="147">
        <f t="shared" si="6"/>
        <v>0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149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>
      <c r="A34" s="142">
        <v>24</v>
      </c>
      <c r="B34" s="142" t="s">
        <v>391</v>
      </c>
      <c r="C34" s="171" t="s">
        <v>423</v>
      </c>
      <c r="D34" s="147" t="s">
        <v>393</v>
      </c>
      <c r="E34" s="152">
        <v>1</v>
      </c>
      <c r="F34" s="154"/>
      <c r="G34" s="155">
        <f t="shared" si="0"/>
        <v>0</v>
      </c>
      <c r="H34" s="154"/>
      <c r="I34" s="155">
        <f t="shared" si="1"/>
        <v>0</v>
      </c>
      <c r="J34" s="154"/>
      <c r="K34" s="155">
        <f t="shared" si="2"/>
        <v>0</v>
      </c>
      <c r="L34" s="155">
        <v>0</v>
      </c>
      <c r="M34" s="155">
        <f t="shared" si="3"/>
        <v>0</v>
      </c>
      <c r="N34" s="147">
        <v>0</v>
      </c>
      <c r="O34" s="147">
        <f t="shared" si="4"/>
        <v>0</v>
      </c>
      <c r="P34" s="147">
        <v>0</v>
      </c>
      <c r="Q34" s="147">
        <f t="shared" si="5"/>
        <v>0</v>
      </c>
      <c r="R34" s="147"/>
      <c r="S34" s="147"/>
      <c r="T34" s="148">
        <v>0</v>
      </c>
      <c r="U34" s="147">
        <f t="shared" si="6"/>
        <v>0</v>
      </c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149</v>
      </c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ht="22.5" outlineLevel="1">
      <c r="A35" s="142">
        <v>25</v>
      </c>
      <c r="B35" s="142" t="s">
        <v>428</v>
      </c>
      <c r="C35" s="171" t="s">
        <v>429</v>
      </c>
      <c r="D35" s="147" t="s">
        <v>393</v>
      </c>
      <c r="E35" s="152">
        <v>1</v>
      </c>
      <c r="F35" s="154"/>
      <c r="G35" s="155">
        <f t="shared" si="0"/>
        <v>0</v>
      </c>
      <c r="H35" s="154"/>
      <c r="I35" s="155">
        <f t="shared" si="1"/>
        <v>0</v>
      </c>
      <c r="J35" s="154"/>
      <c r="K35" s="155">
        <f t="shared" si="2"/>
        <v>0</v>
      </c>
      <c r="L35" s="155">
        <v>0</v>
      </c>
      <c r="M35" s="155">
        <f t="shared" si="3"/>
        <v>0</v>
      </c>
      <c r="N35" s="147">
        <v>3</v>
      </c>
      <c r="O35" s="147">
        <f t="shared" si="4"/>
        <v>3</v>
      </c>
      <c r="P35" s="147">
        <v>0</v>
      </c>
      <c r="Q35" s="147">
        <f t="shared" si="5"/>
        <v>0</v>
      </c>
      <c r="R35" s="147"/>
      <c r="S35" s="147"/>
      <c r="T35" s="148">
        <v>0</v>
      </c>
      <c r="U35" s="147">
        <f t="shared" si="6"/>
        <v>0</v>
      </c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143</v>
      </c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>
      <c r="A36" s="142"/>
      <c r="B36" s="142"/>
      <c r="C36" s="289" t="s">
        <v>430</v>
      </c>
      <c r="D36" s="290"/>
      <c r="E36" s="291"/>
      <c r="F36" s="292"/>
      <c r="G36" s="293"/>
      <c r="H36" s="155"/>
      <c r="I36" s="155"/>
      <c r="J36" s="155"/>
      <c r="K36" s="155"/>
      <c r="L36" s="155"/>
      <c r="M36" s="155"/>
      <c r="N36" s="147"/>
      <c r="O36" s="147"/>
      <c r="P36" s="147"/>
      <c r="Q36" s="147"/>
      <c r="R36" s="147"/>
      <c r="S36" s="147"/>
      <c r="T36" s="148"/>
      <c r="U36" s="147"/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390</v>
      </c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84" t="str">
        <f>C36</f>
        <v>hlavní vypínač 400V AC jištění z elektro pro  400V/50Hz 16A,  2x zásuvka 230VAC/6A na DIN lištu, 1x zásuvka 230V/10A a 1x 400V/16A na bok rozvaděče, jističe, kombinovaný jistič s pr. chráničem, proiudový chránič, pomocné kontakty, stykače, pomocné  relé, ovladače , signálky, vývody pro  oběhová čerpadla,vývody pro kotle,   svorky s pojistkou, svorky, kabelové vývody, kabelový žlab, ostatní montážní materiál dle zapojovacích schemat a dodavatele -  silové připojení čerpadel a kotlů  dle MaR</v>
      </c>
      <c r="BB36" s="141"/>
      <c r="BC36" s="141"/>
      <c r="BD36" s="141"/>
      <c r="BE36" s="141"/>
      <c r="BF36" s="141"/>
      <c r="BG36" s="141"/>
      <c r="BH36" s="141"/>
    </row>
    <row r="37" spans="1:60" ht="22.5" outlineLevel="1">
      <c r="A37" s="142">
        <v>26</v>
      </c>
      <c r="B37" s="142" t="s">
        <v>428</v>
      </c>
      <c r="C37" s="171" t="s">
        <v>431</v>
      </c>
      <c r="D37" s="147" t="s">
        <v>432</v>
      </c>
      <c r="E37" s="152">
        <v>16</v>
      </c>
      <c r="F37" s="154"/>
      <c r="G37" s="155">
        <f>ROUND(E37*F37,2)</f>
        <v>0</v>
      </c>
      <c r="H37" s="154"/>
      <c r="I37" s="155">
        <f>ROUND(E37*H37,2)</f>
        <v>0</v>
      </c>
      <c r="J37" s="154"/>
      <c r="K37" s="155">
        <f>ROUND(E37*J37,2)</f>
        <v>0</v>
      </c>
      <c r="L37" s="155">
        <v>0</v>
      </c>
      <c r="M37" s="155">
        <f>G37*(1+L37/100)</f>
        <v>0</v>
      </c>
      <c r="N37" s="147">
        <v>0</v>
      </c>
      <c r="O37" s="147">
        <f>ROUND(E37*N37,5)</f>
        <v>0</v>
      </c>
      <c r="P37" s="147">
        <v>0</v>
      </c>
      <c r="Q37" s="147">
        <f>ROUND(E37*P37,5)</f>
        <v>0</v>
      </c>
      <c r="R37" s="147"/>
      <c r="S37" s="147"/>
      <c r="T37" s="148">
        <v>0</v>
      </c>
      <c r="U37" s="147">
        <f>ROUND(E37*T37,2)</f>
        <v>0</v>
      </c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149</v>
      </c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outlineLevel="1">
      <c r="A38" s="142">
        <v>27</v>
      </c>
      <c r="B38" s="142" t="s">
        <v>428</v>
      </c>
      <c r="C38" s="171" t="s">
        <v>433</v>
      </c>
      <c r="D38" s="147" t="s">
        <v>432</v>
      </c>
      <c r="E38" s="152">
        <v>8</v>
      </c>
      <c r="F38" s="154"/>
      <c r="G38" s="155">
        <f>ROUND(E38*F38,2)</f>
        <v>0</v>
      </c>
      <c r="H38" s="154"/>
      <c r="I38" s="155">
        <f>ROUND(E38*H38,2)</f>
        <v>0</v>
      </c>
      <c r="J38" s="154"/>
      <c r="K38" s="155">
        <f>ROUND(E38*J38,2)</f>
        <v>0</v>
      </c>
      <c r="L38" s="155">
        <v>0</v>
      </c>
      <c r="M38" s="155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0</v>
      </c>
      <c r="U38" s="147">
        <f>ROUND(E38*T38,2)</f>
        <v>0</v>
      </c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149</v>
      </c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ht="22.5" outlineLevel="1">
      <c r="A39" s="142">
        <v>28</v>
      </c>
      <c r="B39" s="142" t="s">
        <v>434</v>
      </c>
      <c r="C39" s="171" t="s">
        <v>435</v>
      </c>
      <c r="D39" s="147" t="s">
        <v>432</v>
      </c>
      <c r="E39" s="152">
        <v>16</v>
      </c>
      <c r="F39" s="154"/>
      <c r="G39" s="155">
        <f>ROUND(E39*F39,2)</f>
        <v>0</v>
      </c>
      <c r="H39" s="154"/>
      <c r="I39" s="155">
        <f>ROUND(E39*H39,2)</f>
        <v>0</v>
      </c>
      <c r="J39" s="154"/>
      <c r="K39" s="155">
        <f>ROUND(E39*J39,2)</f>
        <v>0</v>
      </c>
      <c r="L39" s="155">
        <v>0</v>
      </c>
      <c r="M39" s="155">
        <f>G39*(1+L39/100)</f>
        <v>0</v>
      </c>
      <c r="N39" s="147">
        <v>0</v>
      </c>
      <c r="O39" s="147">
        <f>ROUND(E39*N39,5)</f>
        <v>0</v>
      </c>
      <c r="P39" s="147">
        <v>0</v>
      </c>
      <c r="Q39" s="147">
        <f>ROUND(E39*P39,5)</f>
        <v>0</v>
      </c>
      <c r="R39" s="147"/>
      <c r="S39" s="147"/>
      <c r="T39" s="148">
        <v>0</v>
      </c>
      <c r="U39" s="147">
        <f>ROUND(E39*T39,2)</f>
        <v>0</v>
      </c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149</v>
      </c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>
      <c r="A40" s="142">
        <v>29</v>
      </c>
      <c r="B40" s="142" t="s">
        <v>436</v>
      </c>
      <c r="C40" s="171" t="s">
        <v>437</v>
      </c>
      <c r="D40" s="147" t="s">
        <v>432</v>
      </c>
      <c r="E40" s="152">
        <v>4</v>
      </c>
      <c r="F40" s="154"/>
      <c r="G40" s="155">
        <f>ROUND(E40*F40,2)</f>
        <v>0</v>
      </c>
      <c r="H40" s="154"/>
      <c r="I40" s="155">
        <f>ROUND(E40*H40,2)</f>
        <v>0</v>
      </c>
      <c r="J40" s="154"/>
      <c r="K40" s="155">
        <f>ROUND(E40*J40,2)</f>
        <v>0</v>
      </c>
      <c r="L40" s="155">
        <v>0</v>
      </c>
      <c r="M40" s="155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</v>
      </c>
      <c r="U40" s="147">
        <f>ROUND(E40*T40,2)</f>
        <v>0</v>
      </c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149</v>
      </c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ht="22.5" outlineLevel="1">
      <c r="A41" s="164">
        <v>30</v>
      </c>
      <c r="B41" s="164" t="s">
        <v>438</v>
      </c>
      <c r="C41" s="173" t="s">
        <v>439</v>
      </c>
      <c r="D41" s="169" t="s">
        <v>432</v>
      </c>
      <c r="E41" s="166">
        <v>4</v>
      </c>
      <c r="F41" s="167"/>
      <c r="G41" s="168">
        <f>ROUND(E41*F41,2)</f>
        <v>0</v>
      </c>
      <c r="H41" s="154"/>
      <c r="I41" s="155">
        <f>ROUND(E41*H41,2)</f>
        <v>0</v>
      </c>
      <c r="J41" s="154"/>
      <c r="K41" s="155">
        <f>ROUND(E41*J41,2)</f>
        <v>0</v>
      </c>
      <c r="L41" s="155">
        <v>0</v>
      </c>
      <c r="M41" s="155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</v>
      </c>
      <c r="U41" s="147">
        <f>ROUND(E41*T41,2)</f>
        <v>0</v>
      </c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149</v>
      </c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>
      <c r="A42" s="158" t="s">
        <v>125</v>
      </c>
      <c r="B42" s="158" t="s">
        <v>440</v>
      </c>
      <c r="C42" s="190" t="s">
        <v>441</v>
      </c>
      <c r="D42" s="206"/>
      <c r="E42" s="192"/>
      <c r="F42" s="193"/>
      <c r="G42" s="193">
        <f>SUMIF(AE43:AE52,"&lt;&gt;NOR",G43:G52)</f>
        <v>0</v>
      </c>
      <c r="H42" s="156"/>
      <c r="I42" s="156">
        <f>SUM(I43:I52)</f>
        <v>0</v>
      </c>
      <c r="J42" s="156"/>
      <c r="K42" s="156">
        <f>SUM(K43:K52)</f>
        <v>0</v>
      </c>
      <c r="L42" s="156"/>
      <c r="M42" s="156">
        <f>SUM(M43:M52)</f>
        <v>0</v>
      </c>
      <c r="N42" s="150"/>
      <c r="O42" s="150">
        <f>SUM(O43:O52)</f>
        <v>0</v>
      </c>
      <c r="P42" s="150"/>
      <c r="Q42" s="150">
        <f>SUM(Q43:Q52)</f>
        <v>0</v>
      </c>
      <c r="R42" s="150"/>
      <c r="S42" s="150"/>
      <c r="T42" s="151"/>
      <c r="U42" s="150">
        <f>SUM(U43:U52)</f>
        <v>0</v>
      </c>
      <c r="AE42" t="s">
        <v>126</v>
      </c>
    </row>
    <row r="43" spans="1:60" outlineLevel="1">
      <c r="A43" s="142">
        <v>31</v>
      </c>
      <c r="B43" s="142" t="s">
        <v>442</v>
      </c>
      <c r="C43" s="171" t="s">
        <v>443</v>
      </c>
      <c r="D43" s="147" t="s">
        <v>393</v>
      </c>
      <c r="E43" s="152">
        <v>1</v>
      </c>
      <c r="F43" s="154"/>
      <c r="G43" s="155">
        <f t="shared" ref="G43:G52" si="7">ROUND(E43*F43,2)</f>
        <v>0</v>
      </c>
      <c r="H43" s="154"/>
      <c r="I43" s="155">
        <f t="shared" ref="I43:I52" si="8">ROUND(E43*H43,2)</f>
        <v>0</v>
      </c>
      <c r="J43" s="154"/>
      <c r="K43" s="155">
        <f t="shared" ref="K43:K52" si="9">ROUND(E43*J43,2)</f>
        <v>0</v>
      </c>
      <c r="L43" s="155">
        <v>0</v>
      </c>
      <c r="M43" s="155">
        <f t="shared" ref="M43:M52" si="10">G43*(1+L43/100)</f>
        <v>0</v>
      </c>
      <c r="N43" s="147">
        <v>0</v>
      </c>
      <c r="O43" s="147">
        <f t="shared" ref="O43:O52" si="11">ROUND(E43*N43,5)</f>
        <v>0</v>
      </c>
      <c r="P43" s="147">
        <v>0</v>
      </c>
      <c r="Q43" s="147">
        <f t="shared" ref="Q43:Q52" si="12">ROUND(E43*P43,5)</f>
        <v>0</v>
      </c>
      <c r="R43" s="147"/>
      <c r="S43" s="147"/>
      <c r="T43" s="148">
        <v>0</v>
      </c>
      <c r="U43" s="147">
        <f t="shared" ref="U43:U52" si="13">ROUND(E43*T43,2)</f>
        <v>0</v>
      </c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149</v>
      </c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>
      <c r="A44" s="142">
        <v>32</v>
      </c>
      <c r="B44" s="142" t="s">
        <v>394</v>
      </c>
      <c r="C44" s="171" t="s">
        <v>395</v>
      </c>
      <c r="D44" s="147" t="s">
        <v>393</v>
      </c>
      <c r="E44" s="152">
        <v>1</v>
      </c>
      <c r="F44" s="154"/>
      <c r="G44" s="155">
        <f t="shared" si="7"/>
        <v>0</v>
      </c>
      <c r="H44" s="154"/>
      <c r="I44" s="155">
        <f t="shared" si="8"/>
        <v>0</v>
      </c>
      <c r="J44" s="154"/>
      <c r="K44" s="155">
        <f t="shared" si="9"/>
        <v>0</v>
      </c>
      <c r="L44" s="155">
        <v>0</v>
      </c>
      <c r="M44" s="155">
        <f t="shared" si="10"/>
        <v>0</v>
      </c>
      <c r="N44" s="147">
        <v>0</v>
      </c>
      <c r="O44" s="147">
        <f t="shared" si="11"/>
        <v>0</v>
      </c>
      <c r="P44" s="147">
        <v>0</v>
      </c>
      <c r="Q44" s="147">
        <f t="shared" si="12"/>
        <v>0</v>
      </c>
      <c r="R44" s="147"/>
      <c r="S44" s="147"/>
      <c r="T44" s="148">
        <v>0</v>
      </c>
      <c r="U44" s="147">
        <f t="shared" si="13"/>
        <v>0</v>
      </c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149</v>
      </c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>
      <c r="A45" s="142">
        <v>33</v>
      </c>
      <c r="B45" s="142" t="s">
        <v>444</v>
      </c>
      <c r="C45" s="171" t="s">
        <v>445</v>
      </c>
      <c r="D45" s="147" t="s">
        <v>393</v>
      </c>
      <c r="E45" s="152">
        <v>1</v>
      </c>
      <c r="F45" s="154"/>
      <c r="G45" s="155">
        <f t="shared" si="7"/>
        <v>0</v>
      </c>
      <c r="H45" s="154"/>
      <c r="I45" s="155">
        <f t="shared" si="8"/>
        <v>0</v>
      </c>
      <c r="J45" s="154"/>
      <c r="K45" s="155">
        <f t="shared" si="9"/>
        <v>0</v>
      </c>
      <c r="L45" s="155">
        <v>0</v>
      </c>
      <c r="M45" s="155">
        <f t="shared" si="10"/>
        <v>0</v>
      </c>
      <c r="N45" s="147">
        <v>0</v>
      </c>
      <c r="O45" s="147">
        <f t="shared" si="11"/>
        <v>0</v>
      </c>
      <c r="P45" s="147">
        <v>0</v>
      </c>
      <c r="Q45" s="147">
        <f t="shared" si="12"/>
        <v>0</v>
      </c>
      <c r="R45" s="147"/>
      <c r="S45" s="147"/>
      <c r="T45" s="148">
        <v>0</v>
      </c>
      <c r="U45" s="147">
        <f t="shared" si="13"/>
        <v>0</v>
      </c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149</v>
      </c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>
      <c r="A46" s="142">
        <v>34</v>
      </c>
      <c r="B46" s="142" t="s">
        <v>394</v>
      </c>
      <c r="C46" s="171" t="s">
        <v>395</v>
      </c>
      <c r="D46" s="147" t="s">
        <v>393</v>
      </c>
      <c r="E46" s="152">
        <v>1</v>
      </c>
      <c r="F46" s="154"/>
      <c r="G46" s="155">
        <f t="shared" si="7"/>
        <v>0</v>
      </c>
      <c r="H46" s="154"/>
      <c r="I46" s="155">
        <f t="shared" si="8"/>
        <v>0</v>
      </c>
      <c r="J46" s="154"/>
      <c r="K46" s="155">
        <f t="shared" si="9"/>
        <v>0</v>
      </c>
      <c r="L46" s="155">
        <v>0</v>
      </c>
      <c r="M46" s="155">
        <f t="shared" si="10"/>
        <v>0</v>
      </c>
      <c r="N46" s="147">
        <v>0</v>
      </c>
      <c r="O46" s="147">
        <f t="shared" si="11"/>
        <v>0</v>
      </c>
      <c r="P46" s="147">
        <v>0</v>
      </c>
      <c r="Q46" s="147">
        <f t="shared" si="12"/>
        <v>0</v>
      </c>
      <c r="R46" s="147"/>
      <c r="S46" s="147"/>
      <c r="T46" s="148">
        <v>0</v>
      </c>
      <c r="U46" s="147">
        <f t="shared" si="13"/>
        <v>0</v>
      </c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149</v>
      </c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ht="22.5" outlineLevel="1">
      <c r="A47" s="142">
        <v>35</v>
      </c>
      <c r="B47" s="142" t="s">
        <v>446</v>
      </c>
      <c r="C47" s="171" t="s">
        <v>447</v>
      </c>
      <c r="D47" s="147" t="s">
        <v>393</v>
      </c>
      <c r="E47" s="152">
        <v>1</v>
      </c>
      <c r="F47" s="154"/>
      <c r="G47" s="155">
        <f t="shared" si="7"/>
        <v>0</v>
      </c>
      <c r="H47" s="154"/>
      <c r="I47" s="155">
        <f t="shared" si="8"/>
        <v>0</v>
      </c>
      <c r="J47" s="154"/>
      <c r="K47" s="155">
        <f t="shared" si="9"/>
        <v>0</v>
      </c>
      <c r="L47" s="155">
        <v>0</v>
      </c>
      <c r="M47" s="155">
        <f t="shared" si="10"/>
        <v>0</v>
      </c>
      <c r="N47" s="147">
        <v>0</v>
      </c>
      <c r="O47" s="147">
        <f t="shared" si="11"/>
        <v>0</v>
      </c>
      <c r="P47" s="147">
        <v>0</v>
      </c>
      <c r="Q47" s="147">
        <f t="shared" si="12"/>
        <v>0</v>
      </c>
      <c r="R47" s="147"/>
      <c r="S47" s="147"/>
      <c r="T47" s="148">
        <v>0</v>
      </c>
      <c r="U47" s="147">
        <f t="shared" si="13"/>
        <v>0</v>
      </c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149</v>
      </c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>
      <c r="A48" s="142">
        <v>36</v>
      </c>
      <c r="B48" s="142" t="s">
        <v>448</v>
      </c>
      <c r="C48" s="171" t="s">
        <v>449</v>
      </c>
      <c r="D48" s="147" t="s">
        <v>393</v>
      </c>
      <c r="E48" s="152">
        <v>1</v>
      </c>
      <c r="F48" s="154"/>
      <c r="G48" s="155">
        <f t="shared" si="7"/>
        <v>0</v>
      </c>
      <c r="H48" s="154"/>
      <c r="I48" s="155">
        <f t="shared" si="8"/>
        <v>0</v>
      </c>
      <c r="J48" s="154"/>
      <c r="K48" s="155">
        <f t="shared" si="9"/>
        <v>0</v>
      </c>
      <c r="L48" s="155">
        <v>0</v>
      </c>
      <c r="M48" s="155">
        <f t="shared" si="10"/>
        <v>0</v>
      </c>
      <c r="N48" s="147">
        <v>0</v>
      </c>
      <c r="O48" s="147">
        <f t="shared" si="11"/>
        <v>0</v>
      </c>
      <c r="P48" s="147">
        <v>0</v>
      </c>
      <c r="Q48" s="147">
        <f t="shared" si="12"/>
        <v>0</v>
      </c>
      <c r="R48" s="147"/>
      <c r="S48" s="147"/>
      <c r="T48" s="148">
        <v>0</v>
      </c>
      <c r="U48" s="147">
        <f t="shared" si="13"/>
        <v>0</v>
      </c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149</v>
      </c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ht="22.5" outlineLevel="1">
      <c r="A49" s="142">
        <v>37</v>
      </c>
      <c r="B49" s="142" t="s">
        <v>450</v>
      </c>
      <c r="C49" s="171" t="s">
        <v>451</v>
      </c>
      <c r="D49" s="147" t="s">
        <v>393</v>
      </c>
      <c r="E49" s="152">
        <v>1</v>
      </c>
      <c r="F49" s="154"/>
      <c r="G49" s="155">
        <f t="shared" si="7"/>
        <v>0</v>
      </c>
      <c r="H49" s="154"/>
      <c r="I49" s="155">
        <f t="shared" si="8"/>
        <v>0</v>
      </c>
      <c r="J49" s="154"/>
      <c r="K49" s="155">
        <f t="shared" si="9"/>
        <v>0</v>
      </c>
      <c r="L49" s="155">
        <v>0</v>
      </c>
      <c r="M49" s="155">
        <f t="shared" si="10"/>
        <v>0</v>
      </c>
      <c r="N49" s="147">
        <v>0</v>
      </c>
      <c r="O49" s="147">
        <f t="shared" si="11"/>
        <v>0</v>
      </c>
      <c r="P49" s="147">
        <v>0</v>
      </c>
      <c r="Q49" s="147">
        <f t="shared" si="12"/>
        <v>0</v>
      </c>
      <c r="R49" s="147"/>
      <c r="S49" s="147"/>
      <c r="T49" s="148">
        <v>0</v>
      </c>
      <c r="U49" s="147">
        <f t="shared" si="13"/>
        <v>0</v>
      </c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149</v>
      </c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>
      <c r="A50" s="142">
        <v>38</v>
      </c>
      <c r="B50" s="142" t="s">
        <v>448</v>
      </c>
      <c r="C50" s="171" t="s">
        <v>452</v>
      </c>
      <c r="D50" s="147" t="s">
        <v>393</v>
      </c>
      <c r="E50" s="152">
        <v>1</v>
      </c>
      <c r="F50" s="154"/>
      <c r="G50" s="155">
        <f t="shared" si="7"/>
        <v>0</v>
      </c>
      <c r="H50" s="154"/>
      <c r="I50" s="155">
        <f t="shared" si="8"/>
        <v>0</v>
      </c>
      <c r="J50" s="154"/>
      <c r="K50" s="155">
        <f t="shared" si="9"/>
        <v>0</v>
      </c>
      <c r="L50" s="155">
        <v>0</v>
      </c>
      <c r="M50" s="155">
        <f t="shared" si="10"/>
        <v>0</v>
      </c>
      <c r="N50" s="147">
        <v>0</v>
      </c>
      <c r="O50" s="147">
        <f t="shared" si="11"/>
        <v>0</v>
      </c>
      <c r="P50" s="147">
        <v>0</v>
      </c>
      <c r="Q50" s="147">
        <f t="shared" si="12"/>
        <v>0</v>
      </c>
      <c r="R50" s="147"/>
      <c r="S50" s="147"/>
      <c r="T50" s="148">
        <v>0</v>
      </c>
      <c r="U50" s="147">
        <f t="shared" si="13"/>
        <v>0</v>
      </c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149</v>
      </c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ht="22.5" outlineLevel="1">
      <c r="A51" s="142">
        <v>39</v>
      </c>
      <c r="B51" s="142" t="s">
        <v>453</v>
      </c>
      <c r="C51" s="171" t="s">
        <v>454</v>
      </c>
      <c r="D51" s="147" t="s">
        <v>393</v>
      </c>
      <c r="E51" s="152">
        <v>1</v>
      </c>
      <c r="F51" s="154"/>
      <c r="G51" s="155">
        <f t="shared" si="7"/>
        <v>0</v>
      </c>
      <c r="H51" s="154"/>
      <c r="I51" s="155">
        <f t="shared" si="8"/>
        <v>0</v>
      </c>
      <c r="J51" s="154"/>
      <c r="K51" s="155">
        <f t="shared" si="9"/>
        <v>0</v>
      </c>
      <c r="L51" s="155">
        <v>0</v>
      </c>
      <c r="M51" s="155">
        <f t="shared" si="10"/>
        <v>0</v>
      </c>
      <c r="N51" s="147">
        <v>0</v>
      </c>
      <c r="O51" s="147">
        <f t="shared" si="11"/>
        <v>0</v>
      </c>
      <c r="P51" s="147">
        <v>0</v>
      </c>
      <c r="Q51" s="147">
        <f t="shared" si="12"/>
        <v>0</v>
      </c>
      <c r="R51" s="147"/>
      <c r="S51" s="147"/>
      <c r="T51" s="148">
        <v>0</v>
      </c>
      <c r="U51" s="147">
        <f t="shared" si="13"/>
        <v>0</v>
      </c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149</v>
      </c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>
      <c r="A52" s="142">
        <v>40</v>
      </c>
      <c r="B52" s="142" t="s">
        <v>394</v>
      </c>
      <c r="C52" s="171" t="s">
        <v>395</v>
      </c>
      <c r="D52" s="147" t="s">
        <v>393</v>
      </c>
      <c r="E52" s="152">
        <v>1</v>
      </c>
      <c r="F52" s="154"/>
      <c r="G52" s="155">
        <f t="shared" si="7"/>
        <v>0</v>
      </c>
      <c r="H52" s="154"/>
      <c r="I52" s="155">
        <f t="shared" si="8"/>
        <v>0</v>
      </c>
      <c r="J52" s="154"/>
      <c r="K52" s="155">
        <f t="shared" si="9"/>
        <v>0</v>
      </c>
      <c r="L52" s="155">
        <v>0</v>
      </c>
      <c r="M52" s="155">
        <f t="shared" si="10"/>
        <v>0</v>
      </c>
      <c r="N52" s="147">
        <v>0</v>
      </c>
      <c r="O52" s="147">
        <f t="shared" si="11"/>
        <v>0</v>
      </c>
      <c r="P52" s="147">
        <v>0</v>
      </c>
      <c r="Q52" s="147">
        <f t="shared" si="12"/>
        <v>0</v>
      </c>
      <c r="R52" s="147"/>
      <c r="S52" s="147"/>
      <c r="T52" s="148">
        <v>0</v>
      </c>
      <c r="U52" s="147">
        <f t="shared" si="13"/>
        <v>0</v>
      </c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149</v>
      </c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ht="25.5">
      <c r="A53" s="143" t="s">
        <v>125</v>
      </c>
      <c r="B53" s="143" t="s">
        <v>455</v>
      </c>
      <c r="C53" s="172" t="s">
        <v>456</v>
      </c>
      <c r="D53" s="150"/>
      <c r="E53" s="153"/>
      <c r="F53" s="156"/>
      <c r="G53" s="156">
        <f>SUMIF(AE54:AE64,"&lt;&gt;NOR",G54:G64)</f>
        <v>0</v>
      </c>
      <c r="H53" s="156"/>
      <c r="I53" s="156">
        <f>SUM(I54:I64)</f>
        <v>0</v>
      </c>
      <c r="J53" s="156"/>
      <c r="K53" s="156">
        <f>SUM(K54:K64)</f>
        <v>0</v>
      </c>
      <c r="L53" s="156"/>
      <c r="M53" s="156">
        <f>SUM(M54:M64)</f>
        <v>0</v>
      </c>
      <c r="N53" s="150"/>
      <c r="O53" s="150">
        <f>SUM(O54:O64)</f>
        <v>0</v>
      </c>
      <c r="P53" s="150"/>
      <c r="Q53" s="150">
        <f>SUM(Q54:Q64)</f>
        <v>0</v>
      </c>
      <c r="R53" s="150"/>
      <c r="S53" s="150"/>
      <c r="T53" s="151"/>
      <c r="U53" s="150">
        <f>SUM(U54:U64)</f>
        <v>0</v>
      </c>
      <c r="AE53" t="s">
        <v>126</v>
      </c>
    </row>
    <row r="54" spans="1:60" ht="22.5" outlineLevel="1">
      <c r="A54" s="142">
        <v>41</v>
      </c>
      <c r="B54" s="142" t="s">
        <v>457</v>
      </c>
      <c r="C54" s="171" t="s">
        <v>458</v>
      </c>
      <c r="D54" s="147" t="s">
        <v>393</v>
      </c>
      <c r="E54" s="152">
        <v>1</v>
      </c>
      <c r="F54" s="154"/>
      <c r="G54" s="155">
        <f t="shared" ref="G54:G62" si="14">ROUND(E54*F54,2)</f>
        <v>0</v>
      </c>
      <c r="H54" s="154"/>
      <c r="I54" s="155">
        <f t="shared" ref="I54:I62" si="15">ROUND(E54*H54,2)</f>
        <v>0</v>
      </c>
      <c r="J54" s="154"/>
      <c r="K54" s="155">
        <f t="shared" ref="K54:K62" si="16">ROUND(E54*J54,2)</f>
        <v>0</v>
      </c>
      <c r="L54" s="155">
        <v>0</v>
      </c>
      <c r="M54" s="155">
        <f t="shared" ref="M54:M62" si="17">G54*(1+L54/100)</f>
        <v>0</v>
      </c>
      <c r="N54" s="147">
        <v>0</v>
      </c>
      <c r="O54" s="147">
        <f t="shared" ref="O54:O62" si="18">ROUND(E54*N54,5)</f>
        <v>0</v>
      </c>
      <c r="P54" s="147">
        <v>0</v>
      </c>
      <c r="Q54" s="147">
        <f t="shared" ref="Q54:Q62" si="19">ROUND(E54*P54,5)</f>
        <v>0</v>
      </c>
      <c r="R54" s="147"/>
      <c r="S54" s="147"/>
      <c r="T54" s="148">
        <v>0</v>
      </c>
      <c r="U54" s="147">
        <f t="shared" ref="U54:U62" si="20">ROUND(E54*T54,2)</f>
        <v>0</v>
      </c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149</v>
      </c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>
      <c r="A55" s="142">
        <v>42</v>
      </c>
      <c r="B55" s="142" t="s">
        <v>459</v>
      </c>
      <c r="C55" s="171" t="s">
        <v>460</v>
      </c>
      <c r="D55" s="147" t="s">
        <v>393</v>
      </c>
      <c r="E55" s="152">
        <v>1</v>
      </c>
      <c r="F55" s="154"/>
      <c r="G55" s="155">
        <f t="shared" si="14"/>
        <v>0</v>
      </c>
      <c r="H55" s="154"/>
      <c r="I55" s="155">
        <f t="shared" si="15"/>
        <v>0</v>
      </c>
      <c r="J55" s="154"/>
      <c r="K55" s="155">
        <f t="shared" si="16"/>
        <v>0</v>
      </c>
      <c r="L55" s="155">
        <v>0</v>
      </c>
      <c r="M55" s="155">
        <f t="shared" si="17"/>
        <v>0</v>
      </c>
      <c r="N55" s="147">
        <v>0</v>
      </c>
      <c r="O55" s="147">
        <f t="shared" si="18"/>
        <v>0</v>
      </c>
      <c r="P55" s="147">
        <v>0</v>
      </c>
      <c r="Q55" s="147">
        <f t="shared" si="19"/>
        <v>0</v>
      </c>
      <c r="R55" s="147"/>
      <c r="S55" s="147"/>
      <c r="T55" s="148">
        <v>0</v>
      </c>
      <c r="U55" s="147">
        <f t="shared" si="20"/>
        <v>0</v>
      </c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149</v>
      </c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ht="22.5" outlineLevel="1">
      <c r="A56" s="142">
        <v>43</v>
      </c>
      <c r="B56" s="142" t="s">
        <v>461</v>
      </c>
      <c r="C56" s="171" t="s">
        <v>462</v>
      </c>
      <c r="D56" s="147" t="s">
        <v>393</v>
      </c>
      <c r="E56" s="152">
        <v>6</v>
      </c>
      <c r="F56" s="154"/>
      <c r="G56" s="155">
        <f t="shared" si="14"/>
        <v>0</v>
      </c>
      <c r="H56" s="154"/>
      <c r="I56" s="155">
        <f t="shared" si="15"/>
        <v>0</v>
      </c>
      <c r="J56" s="154"/>
      <c r="K56" s="155">
        <f t="shared" si="16"/>
        <v>0</v>
      </c>
      <c r="L56" s="155">
        <v>0</v>
      </c>
      <c r="M56" s="155">
        <f t="shared" si="17"/>
        <v>0</v>
      </c>
      <c r="N56" s="147">
        <v>0</v>
      </c>
      <c r="O56" s="147">
        <f t="shared" si="18"/>
        <v>0</v>
      </c>
      <c r="P56" s="147">
        <v>0</v>
      </c>
      <c r="Q56" s="147">
        <f t="shared" si="19"/>
        <v>0</v>
      </c>
      <c r="R56" s="147"/>
      <c r="S56" s="147"/>
      <c r="T56" s="148">
        <v>0</v>
      </c>
      <c r="U56" s="147">
        <f t="shared" si="20"/>
        <v>0</v>
      </c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149</v>
      </c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>
      <c r="A57" s="142">
        <v>44</v>
      </c>
      <c r="B57" s="142" t="s">
        <v>459</v>
      </c>
      <c r="C57" s="171" t="s">
        <v>463</v>
      </c>
      <c r="D57" s="147" t="s">
        <v>393</v>
      </c>
      <c r="E57" s="152">
        <v>6</v>
      </c>
      <c r="F57" s="154"/>
      <c r="G57" s="155">
        <f t="shared" si="14"/>
        <v>0</v>
      </c>
      <c r="H57" s="154"/>
      <c r="I57" s="155">
        <f t="shared" si="15"/>
        <v>0</v>
      </c>
      <c r="J57" s="154"/>
      <c r="K57" s="155">
        <f t="shared" si="16"/>
        <v>0</v>
      </c>
      <c r="L57" s="155">
        <v>0</v>
      </c>
      <c r="M57" s="155">
        <f t="shared" si="17"/>
        <v>0</v>
      </c>
      <c r="N57" s="147">
        <v>0</v>
      </c>
      <c r="O57" s="147">
        <f t="shared" si="18"/>
        <v>0</v>
      </c>
      <c r="P57" s="147">
        <v>0</v>
      </c>
      <c r="Q57" s="147">
        <f t="shared" si="19"/>
        <v>0</v>
      </c>
      <c r="R57" s="147"/>
      <c r="S57" s="147"/>
      <c r="T57" s="148">
        <v>0</v>
      </c>
      <c r="U57" s="147">
        <f t="shared" si="20"/>
        <v>0</v>
      </c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149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ht="22.5" outlineLevel="1">
      <c r="A58" s="142">
        <v>45</v>
      </c>
      <c r="B58" s="142" t="s">
        <v>464</v>
      </c>
      <c r="C58" s="171" t="s">
        <v>465</v>
      </c>
      <c r="D58" s="147" t="s">
        <v>393</v>
      </c>
      <c r="E58" s="152">
        <v>1</v>
      </c>
      <c r="F58" s="154"/>
      <c r="G58" s="155">
        <f t="shared" si="14"/>
        <v>0</v>
      </c>
      <c r="H58" s="154"/>
      <c r="I58" s="155">
        <f t="shared" si="15"/>
        <v>0</v>
      </c>
      <c r="J58" s="154"/>
      <c r="K58" s="155">
        <f t="shared" si="16"/>
        <v>0</v>
      </c>
      <c r="L58" s="155">
        <v>0</v>
      </c>
      <c r="M58" s="155">
        <f t="shared" si="17"/>
        <v>0</v>
      </c>
      <c r="N58" s="147">
        <v>0</v>
      </c>
      <c r="O58" s="147">
        <f t="shared" si="18"/>
        <v>0</v>
      </c>
      <c r="P58" s="147">
        <v>0</v>
      </c>
      <c r="Q58" s="147">
        <f t="shared" si="19"/>
        <v>0</v>
      </c>
      <c r="R58" s="147"/>
      <c r="S58" s="147"/>
      <c r="T58" s="148">
        <v>0</v>
      </c>
      <c r="U58" s="147">
        <f t="shared" si="20"/>
        <v>0</v>
      </c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149</v>
      </c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>
      <c r="A59" s="142">
        <v>46</v>
      </c>
      <c r="B59" s="142" t="s">
        <v>466</v>
      </c>
      <c r="C59" s="171" t="s">
        <v>467</v>
      </c>
      <c r="D59" s="147" t="s">
        <v>393</v>
      </c>
      <c r="E59" s="152">
        <v>1</v>
      </c>
      <c r="F59" s="154"/>
      <c r="G59" s="155">
        <f t="shared" si="14"/>
        <v>0</v>
      </c>
      <c r="H59" s="154"/>
      <c r="I59" s="155">
        <f t="shared" si="15"/>
        <v>0</v>
      </c>
      <c r="J59" s="154"/>
      <c r="K59" s="155">
        <f t="shared" si="16"/>
        <v>0</v>
      </c>
      <c r="L59" s="155">
        <v>0</v>
      </c>
      <c r="M59" s="155">
        <f t="shared" si="17"/>
        <v>0</v>
      </c>
      <c r="N59" s="147">
        <v>0</v>
      </c>
      <c r="O59" s="147">
        <f t="shared" si="18"/>
        <v>0</v>
      </c>
      <c r="P59" s="147">
        <v>0</v>
      </c>
      <c r="Q59" s="147">
        <f t="shared" si="19"/>
        <v>0</v>
      </c>
      <c r="R59" s="147"/>
      <c r="S59" s="147"/>
      <c r="T59" s="148">
        <v>0</v>
      </c>
      <c r="U59" s="147">
        <f t="shared" si="20"/>
        <v>0</v>
      </c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149</v>
      </c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ht="22.5" outlineLevel="1">
      <c r="A60" s="142">
        <v>47</v>
      </c>
      <c r="B60" s="142" t="s">
        <v>468</v>
      </c>
      <c r="C60" s="171" t="s">
        <v>469</v>
      </c>
      <c r="D60" s="147" t="s">
        <v>393</v>
      </c>
      <c r="E60" s="152">
        <v>1</v>
      </c>
      <c r="F60" s="154"/>
      <c r="G60" s="155">
        <f t="shared" si="14"/>
        <v>0</v>
      </c>
      <c r="H60" s="154"/>
      <c r="I60" s="155">
        <f t="shared" si="15"/>
        <v>0</v>
      </c>
      <c r="J60" s="154"/>
      <c r="K60" s="155">
        <f t="shared" si="16"/>
        <v>0</v>
      </c>
      <c r="L60" s="155">
        <v>0</v>
      </c>
      <c r="M60" s="155">
        <f t="shared" si="17"/>
        <v>0</v>
      </c>
      <c r="N60" s="147">
        <v>0</v>
      </c>
      <c r="O60" s="147">
        <f t="shared" si="18"/>
        <v>0</v>
      </c>
      <c r="P60" s="147">
        <v>0</v>
      </c>
      <c r="Q60" s="147">
        <f t="shared" si="19"/>
        <v>0</v>
      </c>
      <c r="R60" s="147"/>
      <c r="S60" s="147"/>
      <c r="T60" s="148">
        <v>0</v>
      </c>
      <c r="U60" s="147">
        <f t="shared" si="20"/>
        <v>0</v>
      </c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149</v>
      </c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>
      <c r="A61" s="142">
        <v>48</v>
      </c>
      <c r="B61" s="142" t="s">
        <v>448</v>
      </c>
      <c r="C61" s="171" t="s">
        <v>470</v>
      </c>
      <c r="D61" s="147" t="s">
        <v>393</v>
      </c>
      <c r="E61" s="152">
        <v>1</v>
      </c>
      <c r="F61" s="154"/>
      <c r="G61" s="155">
        <f t="shared" si="14"/>
        <v>0</v>
      </c>
      <c r="H61" s="154"/>
      <c r="I61" s="155">
        <f t="shared" si="15"/>
        <v>0</v>
      </c>
      <c r="J61" s="154"/>
      <c r="K61" s="155">
        <f t="shared" si="16"/>
        <v>0</v>
      </c>
      <c r="L61" s="155">
        <v>0</v>
      </c>
      <c r="M61" s="155">
        <f t="shared" si="17"/>
        <v>0</v>
      </c>
      <c r="N61" s="147">
        <v>0</v>
      </c>
      <c r="O61" s="147">
        <f t="shared" si="18"/>
        <v>0</v>
      </c>
      <c r="P61" s="147">
        <v>0</v>
      </c>
      <c r="Q61" s="147">
        <f t="shared" si="19"/>
        <v>0</v>
      </c>
      <c r="R61" s="147"/>
      <c r="S61" s="147"/>
      <c r="T61" s="148">
        <v>0</v>
      </c>
      <c r="U61" s="147">
        <f t="shared" si="20"/>
        <v>0</v>
      </c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149</v>
      </c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ht="22.5" outlineLevel="1">
      <c r="A62" s="142">
        <v>49</v>
      </c>
      <c r="B62" s="142" t="s">
        <v>471</v>
      </c>
      <c r="C62" s="171" t="s">
        <v>472</v>
      </c>
      <c r="D62" s="147" t="s">
        <v>393</v>
      </c>
      <c r="E62" s="152">
        <v>3</v>
      </c>
      <c r="F62" s="154"/>
      <c r="G62" s="155">
        <f t="shared" si="14"/>
        <v>0</v>
      </c>
      <c r="H62" s="154"/>
      <c r="I62" s="155">
        <f t="shared" si="15"/>
        <v>0</v>
      </c>
      <c r="J62" s="154"/>
      <c r="K62" s="155">
        <f t="shared" si="16"/>
        <v>0</v>
      </c>
      <c r="L62" s="155">
        <v>0</v>
      </c>
      <c r="M62" s="155">
        <f t="shared" si="17"/>
        <v>0</v>
      </c>
      <c r="N62" s="147">
        <v>0</v>
      </c>
      <c r="O62" s="147">
        <f t="shared" si="18"/>
        <v>0</v>
      </c>
      <c r="P62" s="147">
        <v>0</v>
      </c>
      <c r="Q62" s="147">
        <f t="shared" si="19"/>
        <v>0</v>
      </c>
      <c r="R62" s="147"/>
      <c r="S62" s="147"/>
      <c r="T62" s="148">
        <v>0</v>
      </c>
      <c r="U62" s="147">
        <f t="shared" si="20"/>
        <v>0</v>
      </c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149</v>
      </c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>
      <c r="A63" s="142"/>
      <c r="B63" s="142"/>
      <c r="C63" s="289" t="s">
        <v>473</v>
      </c>
      <c r="D63" s="290"/>
      <c r="E63" s="291"/>
      <c r="F63" s="292"/>
      <c r="G63" s="293"/>
      <c r="H63" s="155"/>
      <c r="I63" s="155"/>
      <c r="J63" s="155"/>
      <c r="K63" s="155"/>
      <c r="L63" s="155"/>
      <c r="M63" s="155"/>
      <c r="N63" s="147"/>
      <c r="O63" s="147"/>
      <c r="P63" s="147"/>
      <c r="Q63" s="147"/>
      <c r="R63" s="147"/>
      <c r="S63" s="147"/>
      <c r="T63" s="148"/>
      <c r="U63" s="147"/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390</v>
      </c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84" t="str">
        <f>C63</f>
        <v>pohonem 3B/2B/230V, např. BELIMO SR2030A, 20Nm, doba přestavení  90s (min. 120s)</v>
      </c>
      <c r="BB63" s="141"/>
      <c r="BC63" s="141"/>
      <c r="BD63" s="141"/>
      <c r="BE63" s="141"/>
      <c r="BF63" s="141"/>
      <c r="BG63" s="141"/>
      <c r="BH63" s="141"/>
    </row>
    <row r="64" spans="1:60" outlineLevel="1">
      <c r="A64" s="142">
        <v>50</v>
      </c>
      <c r="B64" s="142" t="s">
        <v>466</v>
      </c>
      <c r="C64" s="171" t="s">
        <v>467</v>
      </c>
      <c r="D64" s="147" t="s">
        <v>393</v>
      </c>
      <c r="E64" s="152">
        <v>3</v>
      </c>
      <c r="F64" s="154"/>
      <c r="G64" s="155">
        <f>ROUND(E64*F64,2)</f>
        <v>0</v>
      </c>
      <c r="H64" s="154"/>
      <c r="I64" s="155">
        <f>ROUND(E64*H64,2)</f>
        <v>0</v>
      </c>
      <c r="J64" s="154"/>
      <c r="K64" s="155">
        <f>ROUND(E64*J64,2)</f>
        <v>0</v>
      </c>
      <c r="L64" s="155">
        <v>0</v>
      </c>
      <c r="M64" s="155">
        <f>G64*(1+L64/100)</f>
        <v>0</v>
      </c>
      <c r="N64" s="147">
        <v>0</v>
      </c>
      <c r="O64" s="147">
        <f>ROUND(E64*N64,5)</f>
        <v>0</v>
      </c>
      <c r="P64" s="147">
        <v>0</v>
      </c>
      <c r="Q64" s="147">
        <f>ROUND(E64*P64,5)</f>
        <v>0</v>
      </c>
      <c r="R64" s="147"/>
      <c r="S64" s="147"/>
      <c r="T64" s="148">
        <v>0</v>
      </c>
      <c r="U64" s="147">
        <f>ROUND(E64*T64,2)</f>
        <v>0</v>
      </c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149</v>
      </c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>
      <c r="A65" s="143" t="s">
        <v>125</v>
      </c>
      <c r="B65" s="143" t="s">
        <v>474</v>
      </c>
      <c r="C65" s="172" t="s">
        <v>475</v>
      </c>
      <c r="D65" s="150"/>
      <c r="E65" s="153"/>
      <c r="F65" s="156"/>
      <c r="G65" s="156">
        <f>SUMIF(AE66:AE69,"&lt;&gt;NOR",G66:G69)</f>
        <v>0</v>
      </c>
      <c r="H65" s="156"/>
      <c r="I65" s="156">
        <f>SUM(I66:I69)</f>
        <v>0</v>
      </c>
      <c r="J65" s="156"/>
      <c r="K65" s="156">
        <f>SUM(K66:K69)</f>
        <v>0</v>
      </c>
      <c r="L65" s="156"/>
      <c r="M65" s="156">
        <f>SUM(M66:M69)</f>
        <v>0</v>
      </c>
      <c r="N65" s="150"/>
      <c r="O65" s="150">
        <f>SUM(O66:O69)</f>
        <v>0</v>
      </c>
      <c r="P65" s="150"/>
      <c r="Q65" s="150">
        <f>SUM(Q66:Q69)</f>
        <v>0</v>
      </c>
      <c r="R65" s="150"/>
      <c r="S65" s="150"/>
      <c r="T65" s="151"/>
      <c r="U65" s="150">
        <f>SUM(U66:U69)</f>
        <v>0</v>
      </c>
      <c r="AE65" t="s">
        <v>126</v>
      </c>
    </row>
    <row r="66" spans="1:60" ht="22.5" outlineLevel="1">
      <c r="A66" s="142">
        <v>51</v>
      </c>
      <c r="B66" s="142" t="s">
        <v>476</v>
      </c>
      <c r="C66" s="171" t="s">
        <v>477</v>
      </c>
      <c r="D66" s="147" t="s">
        <v>393</v>
      </c>
      <c r="E66" s="152">
        <v>4</v>
      </c>
      <c r="F66" s="154"/>
      <c r="G66" s="155">
        <f>ROUND(E66*F66,2)</f>
        <v>0</v>
      </c>
      <c r="H66" s="154"/>
      <c r="I66" s="155">
        <f>ROUND(E66*H66,2)</f>
        <v>0</v>
      </c>
      <c r="J66" s="154"/>
      <c r="K66" s="155">
        <f>ROUND(E66*J66,2)</f>
        <v>0</v>
      </c>
      <c r="L66" s="155">
        <v>0</v>
      </c>
      <c r="M66" s="155">
        <f>G66*(1+L66/100)</f>
        <v>0</v>
      </c>
      <c r="N66" s="147">
        <v>0</v>
      </c>
      <c r="O66" s="147">
        <f>ROUND(E66*N66,5)</f>
        <v>0</v>
      </c>
      <c r="P66" s="147">
        <v>0</v>
      </c>
      <c r="Q66" s="147">
        <f>ROUND(E66*P66,5)</f>
        <v>0</v>
      </c>
      <c r="R66" s="147"/>
      <c r="S66" s="147"/>
      <c r="T66" s="148">
        <v>0</v>
      </c>
      <c r="U66" s="147">
        <f>ROUND(E66*T66,2)</f>
        <v>0</v>
      </c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149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>
      <c r="A67" s="142">
        <v>52</v>
      </c>
      <c r="B67" s="142" t="s">
        <v>478</v>
      </c>
      <c r="C67" s="171" t="s">
        <v>479</v>
      </c>
      <c r="D67" s="147" t="s">
        <v>393</v>
      </c>
      <c r="E67" s="152">
        <v>4</v>
      </c>
      <c r="F67" s="154"/>
      <c r="G67" s="155">
        <f>ROUND(E67*F67,2)</f>
        <v>0</v>
      </c>
      <c r="H67" s="154"/>
      <c r="I67" s="155">
        <f>ROUND(E67*H67,2)</f>
        <v>0</v>
      </c>
      <c r="J67" s="154"/>
      <c r="K67" s="155">
        <f>ROUND(E67*J67,2)</f>
        <v>0</v>
      </c>
      <c r="L67" s="155">
        <v>0</v>
      </c>
      <c r="M67" s="155">
        <f>G67*(1+L67/100)</f>
        <v>0</v>
      </c>
      <c r="N67" s="147">
        <v>0</v>
      </c>
      <c r="O67" s="147">
        <f>ROUND(E67*N67,5)</f>
        <v>0</v>
      </c>
      <c r="P67" s="147">
        <v>0</v>
      </c>
      <c r="Q67" s="147">
        <f>ROUND(E67*P67,5)</f>
        <v>0</v>
      </c>
      <c r="R67" s="147"/>
      <c r="S67" s="147"/>
      <c r="T67" s="148">
        <v>0</v>
      </c>
      <c r="U67" s="147">
        <f>ROUND(E67*T67,2)</f>
        <v>0</v>
      </c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149</v>
      </c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ht="22.5" outlineLevel="1">
      <c r="A68" s="142">
        <v>53</v>
      </c>
      <c r="B68" s="142" t="s">
        <v>480</v>
      </c>
      <c r="C68" s="171" t="s">
        <v>481</v>
      </c>
      <c r="D68" s="147" t="s">
        <v>393</v>
      </c>
      <c r="E68" s="152">
        <v>1</v>
      </c>
      <c r="F68" s="154"/>
      <c r="G68" s="155">
        <f>ROUND(E68*F68,2)</f>
        <v>0</v>
      </c>
      <c r="H68" s="154"/>
      <c r="I68" s="155">
        <f>ROUND(E68*H68,2)</f>
        <v>0</v>
      </c>
      <c r="J68" s="154"/>
      <c r="K68" s="155">
        <f>ROUND(E68*J68,2)</f>
        <v>0</v>
      </c>
      <c r="L68" s="155">
        <v>0</v>
      </c>
      <c r="M68" s="155">
        <f>G68*(1+L68/100)</f>
        <v>0</v>
      </c>
      <c r="N68" s="147">
        <v>0</v>
      </c>
      <c r="O68" s="147">
        <f>ROUND(E68*N68,5)</f>
        <v>0</v>
      </c>
      <c r="P68" s="147">
        <v>0</v>
      </c>
      <c r="Q68" s="147">
        <f>ROUND(E68*P68,5)</f>
        <v>0</v>
      </c>
      <c r="R68" s="147"/>
      <c r="S68" s="147"/>
      <c r="T68" s="148">
        <v>0</v>
      </c>
      <c r="U68" s="147">
        <f>ROUND(E68*T68,2)</f>
        <v>0</v>
      </c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149</v>
      </c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outlineLevel="1">
      <c r="A69" s="142">
        <v>54</v>
      </c>
      <c r="B69" s="142" t="s">
        <v>448</v>
      </c>
      <c r="C69" s="171" t="s">
        <v>482</v>
      </c>
      <c r="D69" s="147" t="s">
        <v>393</v>
      </c>
      <c r="E69" s="152">
        <v>1</v>
      </c>
      <c r="F69" s="154"/>
      <c r="G69" s="155">
        <f>ROUND(E69*F69,2)</f>
        <v>0</v>
      </c>
      <c r="H69" s="154"/>
      <c r="I69" s="155">
        <f>ROUND(E69*H69,2)</f>
        <v>0</v>
      </c>
      <c r="J69" s="154"/>
      <c r="K69" s="155">
        <f>ROUND(E69*J69,2)</f>
        <v>0</v>
      </c>
      <c r="L69" s="155">
        <v>0</v>
      </c>
      <c r="M69" s="155">
        <f>G69*(1+L69/100)</f>
        <v>0</v>
      </c>
      <c r="N69" s="147">
        <v>0</v>
      </c>
      <c r="O69" s="147">
        <f>ROUND(E69*N69,5)</f>
        <v>0</v>
      </c>
      <c r="P69" s="147">
        <v>0</v>
      </c>
      <c r="Q69" s="147">
        <f>ROUND(E69*P69,5)</f>
        <v>0</v>
      </c>
      <c r="R69" s="147"/>
      <c r="S69" s="147"/>
      <c r="T69" s="148">
        <v>0</v>
      </c>
      <c r="U69" s="147">
        <f>ROUND(E69*T69,2)</f>
        <v>0</v>
      </c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149</v>
      </c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ht="25.5">
      <c r="A70" s="143" t="s">
        <v>125</v>
      </c>
      <c r="B70" s="143" t="s">
        <v>483</v>
      </c>
      <c r="C70" s="172" t="s">
        <v>484</v>
      </c>
      <c r="D70" s="150"/>
      <c r="E70" s="153"/>
      <c r="F70" s="156"/>
      <c r="G70" s="156">
        <f>SUMIF(AE71:AE89,"&lt;&gt;NOR",G71:G89)</f>
        <v>0</v>
      </c>
      <c r="H70" s="156"/>
      <c r="I70" s="156">
        <f>SUM(I71:I89)</f>
        <v>0</v>
      </c>
      <c r="J70" s="156"/>
      <c r="K70" s="156">
        <f>SUM(K71:K89)</f>
        <v>0</v>
      </c>
      <c r="L70" s="156"/>
      <c r="M70" s="156">
        <f>SUM(M71:M89)</f>
        <v>0</v>
      </c>
      <c r="N70" s="150"/>
      <c r="O70" s="150">
        <f>SUM(O71:O89)</f>
        <v>0</v>
      </c>
      <c r="P70" s="150"/>
      <c r="Q70" s="150">
        <f>SUM(Q71:Q89)</f>
        <v>0</v>
      </c>
      <c r="R70" s="150"/>
      <c r="S70" s="150"/>
      <c r="T70" s="151"/>
      <c r="U70" s="150">
        <f>SUM(U71:U89)</f>
        <v>0</v>
      </c>
      <c r="AE70" t="s">
        <v>126</v>
      </c>
    </row>
    <row r="71" spans="1:60" outlineLevel="1">
      <c r="A71" s="142">
        <v>55</v>
      </c>
      <c r="B71" s="142" t="s">
        <v>485</v>
      </c>
      <c r="C71" s="171" t="s">
        <v>486</v>
      </c>
      <c r="D71" s="147" t="s">
        <v>152</v>
      </c>
      <c r="E71" s="152">
        <v>50</v>
      </c>
      <c r="F71" s="154"/>
      <c r="G71" s="155">
        <f t="shared" ref="G71:G89" si="21">ROUND(E71*F71,2)</f>
        <v>0</v>
      </c>
      <c r="H71" s="154"/>
      <c r="I71" s="155">
        <f t="shared" ref="I71:I89" si="22">ROUND(E71*H71,2)</f>
        <v>0</v>
      </c>
      <c r="J71" s="154"/>
      <c r="K71" s="155">
        <f t="shared" ref="K71:K89" si="23">ROUND(E71*J71,2)</f>
        <v>0</v>
      </c>
      <c r="L71" s="155">
        <v>0</v>
      </c>
      <c r="M71" s="155">
        <f t="shared" ref="M71:M89" si="24">G71*(1+L71/100)</f>
        <v>0</v>
      </c>
      <c r="N71" s="147">
        <v>0</v>
      </c>
      <c r="O71" s="147">
        <f t="shared" ref="O71:O89" si="25">ROUND(E71*N71,5)</f>
        <v>0</v>
      </c>
      <c r="P71" s="147">
        <v>0</v>
      </c>
      <c r="Q71" s="147">
        <f t="shared" ref="Q71:Q89" si="26">ROUND(E71*P71,5)</f>
        <v>0</v>
      </c>
      <c r="R71" s="147"/>
      <c r="S71" s="147"/>
      <c r="T71" s="148">
        <v>0</v>
      </c>
      <c r="U71" s="147">
        <f t="shared" ref="U71:U89" si="27">ROUND(E71*T71,2)</f>
        <v>0</v>
      </c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149</v>
      </c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>
      <c r="A72" s="142">
        <v>56</v>
      </c>
      <c r="B72" s="142" t="s">
        <v>487</v>
      </c>
      <c r="C72" s="171" t="s">
        <v>488</v>
      </c>
      <c r="D72" s="147" t="s">
        <v>152</v>
      </c>
      <c r="E72" s="152">
        <v>14</v>
      </c>
      <c r="F72" s="154"/>
      <c r="G72" s="155">
        <f t="shared" si="21"/>
        <v>0</v>
      </c>
      <c r="H72" s="154"/>
      <c r="I72" s="155">
        <f t="shared" si="22"/>
        <v>0</v>
      </c>
      <c r="J72" s="154"/>
      <c r="K72" s="155">
        <f t="shared" si="23"/>
        <v>0</v>
      </c>
      <c r="L72" s="155">
        <v>0</v>
      </c>
      <c r="M72" s="155">
        <f t="shared" si="24"/>
        <v>0</v>
      </c>
      <c r="N72" s="147">
        <v>0</v>
      </c>
      <c r="O72" s="147">
        <f t="shared" si="25"/>
        <v>0</v>
      </c>
      <c r="P72" s="147">
        <v>0</v>
      </c>
      <c r="Q72" s="147">
        <f t="shared" si="26"/>
        <v>0</v>
      </c>
      <c r="R72" s="147"/>
      <c r="S72" s="147"/>
      <c r="T72" s="148">
        <v>0</v>
      </c>
      <c r="U72" s="147">
        <f t="shared" si="27"/>
        <v>0</v>
      </c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149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ht="22.5" outlineLevel="1">
      <c r="A73" s="142">
        <v>57</v>
      </c>
      <c r="B73" s="142" t="s">
        <v>489</v>
      </c>
      <c r="C73" s="171" t="s">
        <v>490</v>
      </c>
      <c r="D73" s="147" t="s">
        <v>152</v>
      </c>
      <c r="E73" s="152">
        <v>20</v>
      </c>
      <c r="F73" s="154"/>
      <c r="G73" s="155">
        <f t="shared" si="21"/>
        <v>0</v>
      </c>
      <c r="H73" s="154"/>
      <c r="I73" s="155">
        <f t="shared" si="22"/>
        <v>0</v>
      </c>
      <c r="J73" s="154"/>
      <c r="K73" s="155">
        <f t="shared" si="23"/>
        <v>0</v>
      </c>
      <c r="L73" s="155">
        <v>0</v>
      </c>
      <c r="M73" s="155">
        <f t="shared" si="24"/>
        <v>0</v>
      </c>
      <c r="N73" s="147">
        <v>0</v>
      </c>
      <c r="O73" s="147">
        <f t="shared" si="25"/>
        <v>0</v>
      </c>
      <c r="P73" s="147">
        <v>0</v>
      </c>
      <c r="Q73" s="147">
        <f t="shared" si="26"/>
        <v>0</v>
      </c>
      <c r="R73" s="147"/>
      <c r="S73" s="147"/>
      <c r="T73" s="148">
        <v>0</v>
      </c>
      <c r="U73" s="147">
        <f t="shared" si="27"/>
        <v>0</v>
      </c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149</v>
      </c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>
      <c r="A74" s="142">
        <v>58</v>
      </c>
      <c r="B74" s="142" t="s">
        <v>491</v>
      </c>
      <c r="C74" s="171" t="s">
        <v>492</v>
      </c>
      <c r="D74" s="147" t="s">
        <v>152</v>
      </c>
      <c r="E74" s="152">
        <v>158</v>
      </c>
      <c r="F74" s="154"/>
      <c r="G74" s="155">
        <f t="shared" si="21"/>
        <v>0</v>
      </c>
      <c r="H74" s="154"/>
      <c r="I74" s="155">
        <f t="shared" si="22"/>
        <v>0</v>
      </c>
      <c r="J74" s="154"/>
      <c r="K74" s="155">
        <f t="shared" si="23"/>
        <v>0</v>
      </c>
      <c r="L74" s="155">
        <v>0</v>
      </c>
      <c r="M74" s="155">
        <f t="shared" si="24"/>
        <v>0</v>
      </c>
      <c r="N74" s="147">
        <v>0</v>
      </c>
      <c r="O74" s="147">
        <f t="shared" si="25"/>
        <v>0</v>
      </c>
      <c r="P74" s="147">
        <v>0</v>
      </c>
      <c r="Q74" s="147">
        <f t="shared" si="26"/>
        <v>0</v>
      </c>
      <c r="R74" s="147"/>
      <c r="S74" s="147"/>
      <c r="T74" s="148">
        <v>0</v>
      </c>
      <c r="U74" s="147">
        <f t="shared" si="27"/>
        <v>0</v>
      </c>
      <c r="V74" s="141"/>
      <c r="W74" s="141"/>
      <c r="X74" s="141"/>
      <c r="Y74" s="141"/>
      <c r="Z74" s="141"/>
      <c r="AA74" s="141"/>
      <c r="AB74" s="141"/>
      <c r="AC74" s="141"/>
      <c r="AD74" s="141"/>
      <c r="AE74" s="141" t="s">
        <v>149</v>
      </c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outlineLevel="1">
      <c r="A75" s="142">
        <v>59</v>
      </c>
      <c r="B75" s="142" t="s">
        <v>493</v>
      </c>
      <c r="C75" s="171" t="s">
        <v>494</v>
      </c>
      <c r="D75" s="147" t="s">
        <v>152</v>
      </c>
      <c r="E75" s="152">
        <v>35</v>
      </c>
      <c r="F75" s="154"/>
      <c r="G75" s="155">
        <f t="shared" si="21"/>
        <v>0</v>
      </c>
      <c r="H75" s="154"/>
      <c r="I75" s="155">
        <f t="shared" si="22"/>
        <v>0</v>
      </c>
      <c r="J75" s="154"/>
      <c r="K75" s="155">
        <f t="shared" si="23"/>
        <v>0</v>
      </c>
      <c r="L75" s="155">
        <v>0</v>
      </c>
      <c r="M75" s="155">
        <f t="shared" si="24"/>
        <v>0</v>
      </c>
      <c r="N75" s="147">
        <v>0</v>
      </c>
      <c r="O75" s="147">
        <f t="shared" si="25"/>
        <v>0</v>
      </c>
      <c r="P75" s="147">
        <v>0</v>
      </c>
      <c r="Q75" s="147">
        <f t="shared" si="26"/>
        <v>0</v>
      </c>
      <c r="R75" s="147"/>
      <c r="S75" s="147"/>
      <c r="T75" s="148">
        <v>0</v>
      </c>
      <c r="U75" s="147">
        <f t="shared" si="27"/>
        <v>0</v>
      </c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149</v>
      </c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>
      <c r="A76" s="142">
        <v>60</v>
      </c>
      <c r="B76" s="142" t="s">
        <v>495</v>
      </c>
      <c r="C76" s="171" t="s">
        <v>496</v>
      </c>
      <c r="D76" s="147" t="s">
        <v>152</v>
      </c>
      <c r="E76" s="152">
        <v>38</v>
      </c>
      <c r="F76" s="154"/>
      <c r="G76" s="155">
        <f t="shared" si="21"/>
        <v>0</v>
      </c>
      <c r="H76" s="154"/>
      <c r="I76" s="155">
        <f t="shared" si="22"/>
        <v>0</v>
      </c>
      <c r="J76" s="154"/>
      <c r="K76" s="155">
        <f t="shared" si="23"/>
        <v>0</v>
      </c>
      <c r="L76" s="155">
        <v>0</v>
      </c>
      <c r="M76" s="155">
        <f t="shared" si="24"/>
        <v>0</v>
      </c>
      <c r="N76" s="147">
        <v>0</v>
      </c>
      <c r="O76" s="147">
        <f t="shared" si="25"/>
        <v>0</v>
      </c>
      <c r="P76" s="147">
        <v>0</v>
      </c>
      <c r="Q76" s="147">
        <f t="shared" si="26"/>
        <v>0</v>
      </c>
      <c r="R76" s="147"/>
      <c r="S76" s="147"/>
      <c r="T76" s="148">
        <v>0</v>
      </c>
      <c r="U76" s="147">
        <f t="shared" si="27"/>
        <v>0</v>
      </c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149</v>
      </c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>
      <c r="A77" s="142">
        <v>61</v>
      </c>
      <c r="B77" s="142" t="s">
        <v>497</v>
      </c>
      <c r="C77" s="171" t="s">
        <v>498</v>
      </c>
      <c r="D77" s="147" t="s">
        <v>152</v>
      </c>
      <c r="E77" s="152">
        <v>151</v>
      </c>
      <c r="F77" s="154"/>
      <c r="G77" s="155">
        <f t="shared" si="21"/>
        <v>0</v>
      </c>
      <c r="H77" s="154"/>
      <c r="I77" s="155">
        <f t="shared" si="22"/>
        <v>0</v>
      </c>
      <c r="J77" s="154"/>
      <c r="K77" s="155">
        <f t="shared" si="23"/>
        <v>0</v>
      </c>
      <c r="L77" s="155">
        <v>0</v>
      </c>
      <c r="M77" s="155">
        <f t="shared" si="24"/>
        <v>0</v>
      </c>
      <c r="N77" s="147">
        <v>0</v>
      </c>
      <c r="O77" s="147">
        <f t="shared" si="25"/>
        <v>0</v>
      </c>
      <c r="P77" s="147">
        <v>0</v>
      </c>
      <c r="Q77" s="147">
        <f t="shared" si="26"/>
        <v>0</v>
      </c>
      <c r="R77" s="147"/>
      <c r="S77" s="147"/>
      <c r="T77" s="148">
        <v>0</v>
      </c>
      <c r="U77" s="147">
        <f t="shared" si="27"/>
        <v>0</v>
      </c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149</v>
      </c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>
      <c r="A78" s="142">
        <v>62</v>
      </c>
      <c r="B78" s="142" t="s">
        <v>499</v>
      </c>
      <c r="C78" s="171" t="s">
        <v>500</v>
      </c>
      <c r="D78" s="147" t="s">
        <v>152</v>
      </c>
      <c r="E78" s="152">
        <v>12</v>
      </c>
      <c r="F78" s="154"/>
      <c r="G78" s="155">
        <f t="shared" si="21"/>
        <v>0</v>
      </c>
      <c r="H78" s="154"/>
      <c r="I78" s="155">
        <f t="shared" si="22"/>
        <v>0</v>
      </c>
      <c r="J78" s="154"/>
      <c r="K78" s="155">
        <f t="shared" si="23"/>
        <v>0</v>
      </c>
      <c r="L78" s="155">
        <v>0</v>
      </c>
      <c r="M78" s="155">
        <f t="shared" si="24"/>
        <v>0</v>
      </c>
      <c r="N78" s="147">
        <v>0</v>
      </c>
      <c r="O78" s="147">
        <f t="shared" si="25"/>
        <v>0</v>
      </c>
      <c r="P78" s="147">
        <v>0</v>
      </c>
      <c r="Q78" s="147">
        <f t="shared" si="26"/>
        <v>0</v>
      </c>
      <c r="R78" s="147"/>
      <c r="S78" s="147"/>
      <c r="T78" s="148">
        <v>0</v>
      </c>
      <c r="U78" s="147">
        <f t="shared" si="27"/>
        <v>0</v>
      </c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149</v>
      </c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>
      <c r="A79" s="142">
        <v>63</v>
      </c>
      <c r="B79" s="142" t="s">
        <v>501</v>
      </c>
      <c r="C79" s="171" t="s">
        <v>502</v>
      </c>
      <c r="D79" s="147" t="s">
        <v>152</v>
      </c>
      <c r="E79" s="152">
        <v>36</v>
      </c>
      <c r="F79" s="154"/>
      <c r="G79" s="155">
        <f t="shared" si="21"/>
        <v>0</v>
      </c>
      <c r="H79" s="154"/>
      <c r="I79" s="155">
        <f t="shared" si="22"/>
        <v>0</v>
      </c>
      <c r="J79" s="154"/>
      <c r="K79" s="155">
        <f t="shared" si="23"/>
        <v>0</v>
      </c>
      <c r="L79" s="155">
        <v>0</v>
      </c>
      <c r="M79" s="155">
        <f t="shared" si="24"/>
        <v>0</v>
      </c>
      <c r="N79" s="147">
        <v>0</v>
      </c>
      <c r="O79" s="147">
        <f t="shared" si="25"/>
        <v>0</v>
      </c>
      <c r="P79" s="147">
        <v>0</v>
      </c>
      <c r="Q79" s="147">
        <f t="shared" si="26"/>
        <v>0</v>
      </c>
      <c r="R79" s="147"/>
      <c r="S79" s="147"/>
      <c r="T79" s="148">
        <v>0</v>
      </c>
      <c r="U79" s="147">
        <f t="shared" si="27"/>
        <v>0</v>
      </c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149</v>
      </c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outlineLevel="1">
      <c r="A80" s="142">
        <v>64</v>
      </c>
      <c r="B80" s="142" t="s">
        <v>503</v>
      </c>
      <c r="C80" s="171" t="s">
        <v>504</v>
      </c>
      <c r="D80" s="147" t="s">
        <v>152</v>
      </c>
      <c r="E80" s="152">
        <v>13</v>
      </c>
      <c r="F80" s="154"/>
      <c r="G80" s="155">
        <f t="shared" si="21"/>
        <v>0</v>
      </c>
      <c r="H80" s="154"/>
      <c r="I80" s="155">
        <f t="shared" si="22"/>
        <v>0</v>
      </c>
      <c r="J80" s="154"/>
      <c r="K80" s="155">
        <f t="shared" si="23"/>
        <v>0</v>
      </c>
      <c r="L80" s="155">
        <v>0</v>
      </c>
      <c r="M80" s="155">
        <f t="shared" si="24"/>
        <v>0</v>
      </c>
      <c r="N80" s="147">
        <v>0</v>
      </c>
      <c r="O80" s="147">
        <f t="shared" si="25"/>
        <v>0</v>
      </c>
      <c r="P80" s="147">
        <v>0</v>
      </c>
      <c r="Q80" s="147">
        <f t="shared" si="26"/>
        <v>0</v>
      </c>
      <c r="R80" s="147"/>
      <c r="S80" s="147"/>
      <c r="T80" s="148">
        <v>0</v>
      </c>
      <c r="U80" s="147">
        <f t="shared" si="27"/>
        <v>0</v>
      </c>
      <c r="V80" s="141"/>
      <c r="W80" s="141"/>
      <c r="X80" s="141"/>
      <c r="Y80" s="141"/>
      <c r="Z80" s="141"/>
      <c r="AA80" s="141"/>
      <c r="AB80" s="141"/>
      <c r="AC80" s="141"/>
      <c r="AD80" s="141"/>
      <c r="AE80" s="141" t="s">
        <v>149</v>
      </c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</row>
    <row r="81" spans="1:60" outlineLevel="1">
      <c r="A81" s="142">
        <v>65</v>
      </c>
      <c r="B81" s="142" t="s">
        <v>505</v>
      </c>
      <c r="C81" s="171" t="s">
        <v>506</v>
      </c>
      <c r="D81" s="147" t="s">
        <v>152</v>
      </c>
      <c r="E81" s="152">
        <v>12</v>
      </c>
      <c r="F81" s="154"/>
      <c r="G81" s="155">
        <f t="shared" si="21"/>
        <v>0</v>
      </c>
      <c r="H81" s="154"/>
      <c r="I81" s="155">
        <f t="shared" si="22"/>
        <v>0</v>
      </c>
      <c r="J81" s="154"/>
      <c r="K81" s="155">
        <f t="shared" si="23"/>
        <v>0</v>
      </c>
      <c r="L81" s="155">
        <v>0</v>
      </c>
      <c r="M81" s="155">
        <f t="shared" si="24"/>
        <v>0</v>
      </c>
      <c r="N81" s="147">
        <v>0</v>
      </c>
      <c r="O81" s="147">
        <f t="shared" si="25"/>
        <v>0</v>
      </c>
      <c r="P81" s="147">
        <v>0</v>
      </c>
      <c r="Q81" s="147">
        <f t="shared" si="26"/>
        <v>0</v>
      </c>
      <c r="R81" s="147"/>
      <c r="S81" s="147"/>
      <c r="T81" s="148">
        <v>0</v>
      </c>
      <c r="U81" s="147">
        <f t="shared" si="27"/>
        <v>0</v>
      </c>
      <c r="V81" s="141"/>
      <c r="W81" s="141"/>
      <c r="X81" s="141"/>
      <c r="Y81" s="141"/>
      <c r="Z81" s="141"/>
      <c r="AA81" s="141"/>
      <c r="AB81" s="141"/>
      <c r="AC81" s="141"/>
      <c r="AD81" s="141"/>
      <c r="AE81" s="141" t="s">
        <v>149</v>
      </c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outlineLevel="1">
      <c r="A82" s="142">
        <v>66</v>
      </c>
      <c r="B82" s="142" t="s">
        <v>507</v>
      </c>
      <c r="C82" s="171" t="s">
        <v>508</v>
      </c>
      <c r="D82" s="147" t="s">
        <v>152</v>
      </c>
      <c r="E82" s="152">
        <v>40</v>
      </c>
      <c r="F82" s="154"/>
      <c r="G82" s="155">
        <f t="shared" si="21"/>
        <v>0</v>
      </c>
      <c r="H82" s="154"/>
      <c r="I82" s="155">
        <f t="shared" si="22"/>
        <v>0</v>
      </c>
      <c r="J82" s="154"/>
      <c r="K82" s="155">
        <f t="shared" si="23"/>
        <v>0</v>
      </c>
      <c r="L82" s="155">
        <v>0</v>
      </c>
      <c r="M82" s="155">
        <f t="shared" si="24"/>
        <v>0</v>
      </c>
      <c r="N82" s="147">
        <v>0</v>
      </c>
      <c r="O82" s="147">
        <f t="shared" si="25"/>
        <v>0</v>
      </c>
      <c r="P82" s="147">
        <v>0</v>
      </c>
      <c r="Q82" s="147">
        <f t="shared" si="26"/>
        <v>0</v>
      </c>
      <c r="R82" s="147"/>
      <c r="S82" s="147"/>
      <c r="T82" s="148">
        <v>0</v>
      </c>
      <c r="U82" s="147">
        <f t="shared" si="27"/>
        <v>0</v>
      </c>
      <c r="V82" s="141"/>
      <c r="W82" s="141"/>
      <c r="X82" s="141"/>
      <c r="Y82" s="141"/>
      <c r="Z82" s="141"/>
      <c r="AA82" s="141"/>
      <c r="AB82" s="141"/>
      <c r="AC82" s="141"/>
      <c r="AD82" s="141"/>
      <c r="AE82" s="141" t="s">
        <v>149</v>
      </c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</row>
    <row r="83" spans="1:60" outlineLevel="1">
      <c r="A83" s="142">
        <v>67</v>
      </c>
      <c r="B83" s="142" t="s">
        <v>509</v>
      </c>
      <c r="C83" s="171" t="s">
        <v>510</v>
      </c>
      <c r="D83" s="147" t="s">
        <v>152</v>
      </c>
      <c r="E83" s="152">
        <v>350</v>
      </c>
      <c r="F83" s="154"/>
      <c r="G83" s="155">
        <f t="shared" si="21"/>
        <v>0</v>
      </c>
      <c r="H83" s="154"/>
      <c r="I83" s="155">
        <f t="shared" si="22"/>
        <v>0</v>
      </c>
      <c r="J83" s="154"/>
      <c r="K83" s="155">
        <f t="shared" si="23"/>
        <v>0</v>
      </c>
      <c r="L83" s="155">
        <v>0</v>
      </c>
      <c r="M83" s="155">
        <f t="shared" si="24"/>
        <v>0</v>
      </c>
      <c r="N83" s="147">
        <v>0</v>
      </c>
      <c r="O83" s="147">
        <f t="shared" si="25"/>
        <v>0</v>
      </c>
      <c r="P83" s="147">
        <v>0</v>
      </c>
      <c r="Q83" s="147">
        <f t="shared" si="26"/>
        <v>0</v>
      </c>
      <c r="R83" s="147"/>
      <c r="S83" s="147"/>
      <c r="T83" s="148">
        <v>0</v>
      </c>
      <c r="U83" s="147">
        <f t="shared" si="27"/>
        <v>0</v>
      </c>
      <c r="V83" s="141"/>
      <c r="W83" s="141"/>
      <c r="X83" s="141"/>
      <c r="Y83" s="141"/>
      <c r="Z83" s="141"/>
      <c r="AA83" s="141"/>
      <c r="AB83" s="141"/>
      <c r="AC83" s="141"/>
      <c r="AD83" s="141"/>
      <c r="AE83" s="141" t="s">
        <v>149</v>
      </c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</row>
    <row r="84" spans="1:60" outlineLevel="1">
      <c r="A84" s="142">
        <v>68</v>
      </c>
      <c r="B84" s="142" t="s">
        <v>511</v>
      </c>
      <c r="C84" s="171" t="s">
        <v>512</v>
      </c>
      <c r="D84" s="147" t="s">
        <v>393</v>
      </c>
      <c r="E84" s="152">
        <v>1</v>
      </c>
      <c r="F84" s="154"/>
      <c r="G84" s="155">
        <f t="shared" si="21"/>
        <v>0</v>
      </c>
      <c r="H84" s="154"/>
      <c r="I84" s="155">
        <f t="shared" si="22"/>
        <v>0</v>
      </c>
      <c r="J84" s="154"/>
      <c r="K84" s="155">
        <f t="shared" si="23"/>
        <v>0</v>
      </c>
      <c r="L84" s="155">
        <v>0</v>
      </c>
      <c r="M84" s="155">
        <f t="shared" si="24"/>
        <v>0</v>
      </c>
      <c r="N84" s="147">
        <v>0</v>
      </c>
      <c r="O84" s="147">
        <f t="shared" si="25"/>
        <v>0</v>
      </c>
      <c r="P84" s="147">
        <v>0</v>
      </c>
      <c r="Q84" s="147">
        <f t="shared" si="26"/>
        <v>0</v>
      </c>
      <c r="R84" s="147"/>
      <c r="S84" s="147"/>
      <c r="T84" s="148">
        <v>0</v>
      </c>
      <c r="U84" s="147">
        <f t="shared" si="27"/>
        <v>0</v>
      </c>
      <c r="V84" s="141"/>
      <c r="W84" s="141"/>
      <c r="X84" s="141"/>
      <c r="Y84" s="141"/>
      <c r="Z84" s="141"/>
      <c r="AA84" s="141"/>
      <c r="AB84" s="141"/>
      <c r="AC84" s="141"/>
      <c r="AD84" s="141"/>
      <c r="AE84" s="141" t="s">
        <v>149</v>
      </c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  <c r="BH84" s="141"/>
    </row>
    <row r="85" spans="1:60" ht="22.5" outlineLevel="1">
      <c r="A85" s="142">
        <v>69</v>
      </c>
      <c r="B85" s="142" t="s">
        <v>513</v>
      </c>
      <c r="C85" s="171" t="s">
        <v>514</v>
      </c>
      <c r="D85" s="147" t="s">
        <v>432</v>
      </c>
      <c r="E85" s="152">
        <v>80</v>
      </c>
      <c r="F85" s="154"/>
      <c r="G85" s="155">
        <f t="shared" si="21"/>
        <v>0</v>
      </c>
      <c r="H85" s="154"/>
      <c r="I85" s="155">
        <f t="shared" si="22"/>
        <v>0</v>
      </c>
      <c r="J85" s="154"/>
      <c r="K85" s="155">
        <f t="shared" si="23"/>
        <v>0</v>
      </c>
      <c r="L85" s="155">
        <v>0</v>
      </c>
      <c r="M85" s="155">
        <f t="shared" si="24"/>
        <v>0</v>
      </c>
      <c r="N85" s="147">
        <v>0</v>
      </c>
      <c r="O85" s="147">
        <f t="shared" si="25"/>
        <v>0</v>
      </c>
      <c r="P85" s="147">
        <v>0</v>
      </c>
      <c r="Q85" s="147">
        <f t="shared" si="26"/>
        <v>0</v>
      </c>
      <c r="R85" s="147"/>
      <c r="S85" s="147"/>
      <c r="T85" s="148">
        <v>0</v>
      </c>
      <c r="U85" s="147">
        <f t="shared" si="27"/>
        <v>0</v>
      </c>
      <c r="V85" s="141"/>
      <c r="W85" s="141"/>
      <c r="X85" s="141"/>
      <c r="Y85" s="141"/>
      <c r="Z85" s="141"/>
      <c r="AA85" s="141"/>
      <c r="AB85" s="141"/>
      <c r="AC85" s="141"/>
      <c r="AD85" s="141"/>
      <c r="AE85" s="141" t="s">
        <v>149</v>
      </c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</row>
    <row r="86" spans="1:60" outlineLevel="1">
      <c r="A86" s="142">
        <v>70</v>
      </c>
      <c r="B86" s="142" t="s">
        <v>515</v>
      </c>
      <c r="C86" s="171" t="s">
        <v>516</v>
      </c>
      <c r="D86" s="147" t="s">
        <v>432</v>
      </c>
      <c r="E86" s="152">
        <v>16</v>
      </c>
      <c r="F86" s="154"/>
      <c r="G86" s="155">
        <f t="shared" si="21"/>
        <v>0</v>
      </c>
      <c r="H86" s="154"/>
      <c r="I86" s="155">
        <f t="shared" si="22"/>
        <v>0</v>
      </c>
      <c r="J86" s="154"/>
      <c r="K86" s="155">
        <f t="shared" si="23"/>
        <v>0</v>
      </c>
      <c r="L86" s="155">
        <v>0</v>
      </c>
      <c r="M86" s="155">
        <f t="shared" si="24"/>
        <v>0</v>
      </c>
      <c r="N86" s="147">
        <v>0</v>
      </c>
      <c r="O86" s="147">
        <f t="shared" si="25"/>
        <v>0</v>
      </c>
      <c r="P86" s="147">
        <v>0</v>
      </c>
      <c r="Q86" s="147">
        <f t="shared" si="26"/>
        <v>0</v>
      </c>
      <c r="R86" s="147"/>
      <c r="S86" s="147"/>
      <c r="T86" s="148">
        <v>0</v>
      </c>
      <c r="U86" s="147">
        <f t="shared" si="27"/>
        <v>0</v>
      </c>
      <c r="V86" s="141"/>
      <c r="W86" s="141"/>
      <c r="X86" s="141"/>
      <c r="Y86" s="141"/>
      <c r="Z86" s="141"/>
      <c r="AA86" s="141"/>
      <c r="AB86" s="141"/>
      <c r="AC86" s="141"/>
      <c r="AD86" s="141"/>
      <c r="AE86" s="141" t="s">
        <v>149</v>
      </c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</row>
    <row r="87" spans="1:60" outlineLevel="1">
      <c r="A87" s="142">
        <v>71</v>
      </c>
      <c r="B87" s="142" t="s">
        <v>517</v>
      </c>
      <c r="C87" s="171" t="s">
        <v>518</v>
      </c>
      <c r="D87" s="147" t="s">
        <v>432</v>
      </c>
      <c r="E87" s="152">
        <v>8</v>
      </c>
      <c r="F87" s="154"/>
      <c r="G87" s="155">
        <f t="shared" si="21"/>
        <v>0</v>
      </c>
      <c r="H87" s="154"/>
      <c r="I87" s="155">
        <f t="shared" si="22"/>
        <v>0</v>
      </c>
      <c r="J87" s="154"/>
      <c r="K87" s="155">
        <f t="shared" si="23"/>
        <v>0</v>
      </c>
      <c r="L87" s="155">
        <v>0</v>
      </c>
      <c r="M87" s="155">
        <f t="shared" si="24"/>
        <v>0</v>
      </c>
      <c r="N87" s="147">
        <v>0</v>
      </c>
      <c r="O87" s="147">
        <f t="shared" si="25"/>
        <v>0</v>
      </c>
      <c r="P87" s="147">
        <v>0</v>
      </c>
      <c r="Q87" s="147">
        <f t="shared" si="26"/>
        <v>0</v>
      </c>
      <c r="R87" s="147"/>
      <c r="S87" s="147"/>
      <c r="T87" s="148">
        <v>0</v>
      </c>
      <c r="U87" s="147">
        <f t="shared" si="27"/>
        <v>0</v>
      </c>
      <c r="V87" s="141"/>
      <c r="W87" s="141"/>
      <c r="X87" s="141"/>
      <c r="Y87" s="141"/>
      <c r="Z87" s="141"/>
      <c r="AA87" s="141"/>
      <c r="AB87" s="141"/>
      <c r="AC87" s="141"/>
      <c r="AD87" s="141"/>
      <c r="AE87" s="141" t="s">
        <v>149</v>
      </c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</row>
    <row r="88" spans="1:60" outlineLevel="1">
      <c r="A88" s="142">
        <v>72</v>
      </c>
      <c r="B88" s="142" t="s">
        <v>519</v>
      </c>
      <c r="C88" s="171" t="s">
        <v>520</v>
      </c>
      <c r="D88" s="147" t="s">
        <v>432</v>
      </c>
      <c r="E88" s="152">
        <v>24</v>
      </c>
      <c r="F88" s="154"/>
      <c r="G88" s="155">
        <f t="shared" si="21"/>
        <v>0</v>
      </c>
      <c r="H88" s="154"/>
      <c r="I88" s="155">
        <f t="shared" si="22"/>
        <v>0</v>
      </c>
      <c r="J88" s="154"/>
      <c r="K88" s="155">
        <f t="shared" si="23"/>
        <v>0</v>
      </c>
      <c r="L88" s="155">
        <v>0</v>
      </c>
      <c r="M88" s="155">
        <f t="shared" si="24"/>
        <v>0</v>
      </c>
      <c r="N88" s="147">
        <v>0</v>
      </c>
      <c r="O88" s="147">
        <f t="shared" si="25"/>
        <v>0</v>
      </c>
      <c r="P88" s="147">
        <v>0</v>
      </c>
      <c r="Q88" s="147">
        <f t="shared" si="26"/>
        <v>0</v>
      </c>
      <c r="R88" s="147"/>
      <c r="S88" s="147"/>
      <c r="T88" s="148">
        <v>0</v>
      </c>
      <c r="U88" s="147">
        <f t="shared" si="27"/>
        <v>0</v>
      </c>
      <c r="V88" s="141"/>
      <c r="W88" s="141"/>
      <c r="X88" s="141"/>
      <c r="Y88" s="141"/>
      <c r="Z88" s="141"/>
      <c r="AA88" s="141"/>
      <c r="AB88" s="141"/>
      <c r="AC88" s="141"/>
      <c r="AD88" s="141"/>
      <c r="AE88" s="141" t="s">
        <v>149</v>
      </c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</row>
    <row r="89" spans="1:60" outlineLevel="1">
      <c r="A89" s="164">
        <v>73</v>
      </c>
      <c r="B89" s="164" t="s">
        <v>521</v>
      </c>
      <c r="C89" s="173" t="s">
        <v>522</v>
      </c>
      <c r="D89" s="169" t="s">
        <v>432</v>
      </c>
      <c r="E89" s="166">
        <v>8</v>
      </c>
      <c r="F89" s="167"/>
      <c r="G89" s="168">
        <f t="shared" si="21"/>
        <v>0</v>
      </c>
      <c r="H89" s="154"/>
      <c r="I89" s="155">
        <f t="shared" si="22"/>
        <v>0</v>
      </c>
      <c r="J89" s="154"/>
      <c r="K89" s="155">
        <f t="shared" si="23"/>
        <v>0</v>
      </c>
      <c r="L89" s="155">
        <v>0</v>
      </c>
      <c r="M89" s="155">
        <f t="shared" si="24"/>
        <v>0</v>
      </c>
      <c r="N89" s="147">
        <v>0</v>
      </c>
      <c r="O89" s="147">
        <f t="shared" si="25"/>
        <v>0</v>
      </c>
      <c r="P89" s="147">
        <v>0</v>
      </c>
      <c r="Q89" s="147">
        <f t="shared" si="26"/>
        <v>0</v>
      </c>
      <c r="R89" s="147"/>
      <c r="S89" s="147"/>
      <c r="T89" s="148">
        <v>0</v>
      </c>
      <c r="U89" s="147">
        <f t="shared" si="27"/>
        <v>0</v>
      </c>
      <c r="V89" s="141"/>
      <c r="W89" s="141"/>
      <c r="X89" s="141"/>
      <c r="Y89" s="141"/>
      <c r="Z89" s="141"/>
      <c r="AA89" s="141"/>
      <c r="AB89" s="141"/>
      <c r="AC89" s="141"/>
      <c r="AD89" s="141"/>
      <c r="AE89" s="141" t="s">
        <v>149</v>
      </c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</row>
    <row r="90" spans="1:60">
      <c r="A90" s="158" t="s">
        <v>125</v>
      </c>
      <c r="B90" s="158" t="s">
        <v>523</v>
      </c>
      <c r="C90" s="190" t="s">
        <v>524</v>
      </c>
      <c r="D90" s="206"/>
      <c r="E90" s="192"/>
      <c r="F90" s="193"/>
      <c r="G90" s="193">
        <f>SUMIF(AE91:AE92,"&lt;&gt;NOR",G91:G92)</f>
        <v>0</v>
      </c>
      <c r="H90" s="194"/>
      <c r="I90" s="156">
        <f>SUM(I91:I92)</f>
        <v>0</v>
      </c>
      <c r="J90" s="156"/>
      <c r="K90" s="156">
        <f>SUM(K91:K92)</f>
        <v>0</v>
      </c>
      <c r="L90" s="156"/>
      <c r="M90" s="156">
        <f>SUM(M91:M92)</f>
        <v>0</v>
      </c>
      <c r="N90" s="150"/>
      <c r="O90" s="150">
        <f>SUM(O91:O92)</f>
        <v>0</v>
      </c>
      <c r="P90" s="150"/>
      <c r="Q90" s="150">
        <f>SUM(Q91:Q92)</f>
        <v>0</v>
      </c>
      <c r="R90" s="150"/>
      <c r="S90" s="150"/>
      <c r="T90" s="151"/>
      <c r="U90" s="150">
        <f>SUM(U91:U92)</f>
        <v>0</v>
      </c>
      <c r="AE90" t="s">
        <v>126</v>
      </c>
    </row>
    <row r="91" spans="1:60" ht="22.5" outlineLevel="1">
      <c r="A91" s="142">
        <v>74</v>
      </c>
      <c r="B91" s="142" t="s">
        <v>525</v>
      </c>
      <c r="C91" s="171" t="s">
        <v>526</v>
      </c>
      <c r="D91" s="147" t="s">
        <v>393</v>
      </c>
      <c r="E91" s="152">
        <v>1</v>
      </c>
      <c r="F91" s="154"/>
      <c r="G91" s="155">
        <f>ROUND(E91*F91,2)</f>
        <v>0</v>
      </c>
      <c r="H91" s="195"/>
      <c r="I91" s="155">
        <f>ROUND(E91*H91,2)</f>
        <v>0</v>
      </c>
      <c r="J91" s="154"/>
      <c r="K91" s="155">
        <f>ROUND(E91*J91,2)</f>
        <v>0</v>
      </c>
      <c r="L91" s="155">
        <v>0</v>
      </c>
      <c r="M91" s="155">
        <f>G91*(1+L91/100)</f>
        <v>0</v>
      </c>
      <c r="N91" s="147">
        <v>0</v>
      </c>
      <c r="O91" s="147">
        <f>ROUND(E91*N91,5)</f>
        <v>0</v>
      </c>
      <c r="P91" s="147">
        <v>0</v>
      </c>
      <c r="Q91" s="147">
        <f>ROUND(E91*P91,5)</f>
        <v>0</v>
      </c>
      <c r="R91" s="147"/>
      <c r="S91" s="147"/>
      <c r="T91" s="148">
        <v>0</v>
      </c>
      <c r="U91" s="147">
        <f>ROUND(E91*T91,2)</f>
        <v>0</v>
      </c>
      <c r="V91" s="141"/>
      <c r="W91" s="141"/>
      <c r="X91" s="141"/>
      <c r="Y91" s="141"/>
      <c r="Z91" s="141"/>
      <c r="AA91" s="141"/>
      <c r="AB91" s="141"/>
      <c r="AC91" s="141"/>
      <c r="AD91" s="141"/>
      <c r="AE91" s="141" t="s">
        <v>149</v>
      </c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</row>
    <row r="92" spans="1:60" outlineLevel="1">
      <c r="A92" s="164">
        <v>75</v>
      </c>
      <c r="B92" s="164" t="s">
        <v>527</v>
      </c>
      <c r="C92" s="173" t="s">
        <v>528</v>
      </c>
      <c r="D92" s="169" t="s">
        <v>393</v>
      </c>
      <c r="E92" s="166">
        <v>1</v>
      </c>
      <c r="F92" s="167"/>
      <c r="G92" s="168">
        <f>ROUND(E92*F92,2)</f>
        <v>0</v>
      </c>
      <c r="H92" s="196"/>
      <c r="I92" s="168">
        <f>ROUND(E92*H92,2)</f>
        <v>0</v>
      </c>
      <c r="J92" s="167"/>
      <c r="K92" s="168">
        <f>ROUND(E92*J92,2)</f>
        <v>0</v>
      </c>
      <c r="L92" s="168">
        <v>0</v>
      </c>
      <c r="M92" s="168">
        <f>G92*(1+L92/100)</f>
        <v>0</v>
      </c>
      <c r="N92" s="169">
        <v>0</v>
      </c>
      <c r="O92" s="169">
        <f>ROUND(E92*N92,5)</f>
        <v>0</v>
      </c>
      <c r="P92" s="169">
        <v>0</v>
      </c>
      <c r="Q92" s="169">
        <f>ROUND(E92*P92,5)</f>
        <v>0</v>
      </c>
      <c r="R92" s="169"/>
      <c r="S92" s="169"/>
      <c r="T92" s="170">
        <v>0</v>
      </c>
      <c r="U92" s="169">
        <f>ROUND(E92*T92,2)</f>
        <v>0</v>
      </c>
      <c r="V92" s="141"/>
      <c r="W92" s="141"/>
      <c r="X92" s="141"/>
      <c r="Y92" s="141"/>
      <c r="Z92" s="141"/>
      <c r="AA92" s="141"/>
      <c r="AB92" s="141"/>
      <c r="AC92" s="141"/>
      <c r="AD92" s="141"/>
      <c r="AE92" s="141" t="s">
        <v>149</v>
      </c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</row>
    <row r="93" spans="1:60">
      <c r="A93" s="197"/>
      <c r="B93" s="198" t="s">
        <v>378</v>
      </c>
      <c r="C93" s="199" t="s">
        <v>378</v>
      </c>
      <c r="D93" s="200"/>
      <c r="E93" s="200"/>
      <c r="F93" s="200"/>
      <c r="G93" s="201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AC93">
        <v>15</v>
      </c>
      <c r="AD93">
        <v>21</v>
      </c>
    </row>
    <row r="94" spans="1:60">
      <c r="A94" s="185"/>
      <c r="B94" s="186">
        <v>26</v>
      </c>
      <c r="C94" s="187" t="s">
        <v>378</v>
      </c>
      <c r="D94" s="188"/>
      <c r="E94" s="188"/>
      <c r="F94" s="188"/>
      <c r="G94" s="189">
        <f>G8+G42+G53+G65+G70+G90</f>
        <v>0</v>
      </c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AC94">
        <f>SUMIF(L7:L92,AC93,G7:G92)</f>
        <v>0</v>
      </c>
      <c r="AD94">
        <f>SUMIF(L7:L92,AD93,G7:G92)</f>
        <v>0</v>
      </c>
      <c r="AE94" t="s">
        <v>379</v>
      </c>
    </row>
    <row r="95" spans="1:60">
      <c r="A95" s="197"/>
      <c r="B95" s="198" t="s">
        <v>378</v>
      </c>
      <c r="C95" s="199" t="s">
        <v>378</v>
      </c>
      <c r="D95" s="200"/>
      <c r="E95" s="200"/>
      <c r="F95" s="200"/>
      <c r="G95" s="201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</row>
    <row r="96" spans="1:60">
      <c r="A96" s="197"/>
      <c r="B96" s="198" t="s">
        <v>378</v>
      </c>
      <c r="C96" s="199" t="s">
        <v>378</v>
      </c>
      <c r="D96" s="200"/>
      <c r="E96" s="200"/>
      <c r="F96" s="200"/>
      <c r="G96" s="201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</row>
    <row r="97" spans="1:31">
      <c r="A97" s="283">
        <v>33</v>
      </c>
      <c r="B97" s="284"/>
      <c r="C97" s="285"/>
      <c r="D97" s="200"/>
      <c r="E97" s="200"/>
      <c r="F97" s="200"/>
      <c r="G97" s="201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</row>
    <row r="98" spans="1:31">
      <c r="A98" s="264"/>
      <c r="B98" s="265"/>
      <c r="C98" s="266"/>
      <c r="D98" s="265"/>
      <c r="E98" s="265"/>
      <c r="F98" s="265"/>
      <c r="G98" s="26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AE98" t="s">
        <v>380</v>
      </c>
    </row>
    <row r="99" spans="1:31">
      <c r="A99" s="268"/>
      <c r="B99" s="269"/>
      <c r="C99" s="270"/>
      <c r="D99" s="269"/>
      <c r="E99" s="269"/>
      <c r="F99" s="269"/>
      <c r="G99" s="271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</row>
    <row r="100" spans="1:31">
      <c r="A100" s="268"/>
      <c r="B100" s="269"/>
      <c r="C100" s="270"/>
      <c r="D100" s="269"/>
      <c r="E100" s="269"/>
      <c r="F100" s="269"/>
      <c r="G100" s="271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</row>
    <row r="101" spans="1:31">
      <c r="A101" s="268"/>
      <c r="B101" s="269"/>
      <c r="C101" s="270"/>
      <c r="D101" s="269"/>
      <c r="E101" s="269"/>
      <c r="F101" s="269"/>
      <c r="G101" s="271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</row>
    <row r="102" spans="1:31">
      <c r="A102" s="272"/>
      <c r="B102" s="273"/>
      <c r="C102" s="274"/>
      <c r="D102" s="273"/>
      <c r="E102" s="273"/>
      <c r="F102" s="273"/>
      <c r="G102" s="275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</row>
    <row r="103" spans="1:31">
      <c r="A103" s="207"/>
      <c r="B103" s="208" t="s">
        <v>378</v>
      </c>
      <c r="C103" s="209" t="s">
        <v>378</v>
      </c>
      <c r="D103" s="210"/>
      <c r="E103" s="210"/>
      <c r="F103" s="210"/>
      <c r="G103" s="211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</row>
    <row r="104" spans="1:31">
      <c r="C104" s="174"/>
      <c r="AE104" t="s">
        <v>381</v>
      </c>
    </row>
  </sheetData>
  <mergeCells count="10">
    <mergeCell ref="A97:C97"/>
    <mergeCell ref="A98:G102"/>
    <mergeCell ref="A1:G1"/>
    <mergeCell ref="C2:G2"/>
    <mergeCell ref="C3:G3"/>
    <mergeCell ref="C4:G4"/>
    <mergeCell ref="C10:G10"/>
    <mergeCell ref="C14:G14"/>
    <mergeCell ref="C36:G36"/>
    <mergeCell ref="C63:G63"/>
  </mergeCells>
  <pageMargins left="0.70866141732283472" right="0.70866141732283472" top="0.78740157480314965" bottom="0.78740157480314965" header="0.31496062992125984" footer="0.31496062992125984"/>
  <pageSetup paperSize="9" scale="94" fitToHeight="3" orientation="portrait" r:id="rId1"/>
  <rowBreaks count="2" manualBreakCount="2">
    <brk id="41" max="12" man="1"/>
    <brk id="89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A4" sqref="A4:I4"/>
    </sheetView>
  </sheetViews>
  <sheetFormatPr defaultRowHeight="12.75"/>
  <sheetData>
    <row r="1" spans="1:9">
      <c r="A1" s="28" t="s">
        <v>38</v>
      </c>
    </row>
    <row r="2" spans="1:9" ht="57.75" customHeight="1">
      <c r="A2" s="294" t="s">
        <v>39</v>
      </c>
      <c r="B2" s="294"/>
      <c r="C2" s="294"/>
      <c r="D2" s="294"/>
      <c r="E2" s="294"/>
      <c r="F2" s="294"/>
      <c r="G2" s="294"/>
    </row>
    <row r="4" spans="1:9" ht="72.75" customHeight="1">
      <c r="A4" s="295" t="s">
        <v>530</v>
      </c>
      <c r="B4" s="295"/>
      <c r="C4" s="295"/>
      <c r="D4" s="295"/>
      <c r="E4" s="295"/>
      <c r="F4" s="295"/>
      <c r="G4" s="295"/>
      <c r="H4" s="295"/>
      <c r="I4" s="295"/>
    </row>
  </sheetData>
  <mergeCells count="2">
    <mergeCell ref="A2:G2"/>
    <mergeCell ref="A4:I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Krycí list</vt:lpstr>
      <vt:lpstr>VzorPolozky</vt:lpstr>
      <vt:lpstr>D1.4</vt:lpstr>
      <vt:lpstr>MAR</vt:lpstr>
      <vt:lpstr>Pokyny pro vyplnění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oadresa</vt:lpstr>
      <vt:lpstr>'Krycí list'!Objednatel</vt:lpstr>
      <vt:lpstr>'Krycí list'!Objekt</vt:lpstr>
      <vt:lpstr>D1.4!Oblast_tisku</vt:lpstr>
      <vt:lpstr>'Krycí list'!Oblast_tisku</vt:lpstr>
      <vt:lpstr>MAR!Oblast_tisku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chalu</dc:creator>
  <cp:lastModifiedBy>Josef Chalupa</cp:lastModifiedBy>
  <cp:lastPrinted>2019-04-04T05:26:14Z</cp:lastPrinted>
  <dcterms:created xsi:type="dcterms:W3CDTF">2009-04-08T07:15:50Z</dcterms:created>
  <dcterms:modified xsi:type="dcterms:W3CDTF">2019-04-04T05:42:43Z</dcterms:modified>
</cp:coreProperties>
</file>